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2\Znojmo _nemocnice_ dosadba\AKTIVNÍ\"/>
    </mc:Choice>
  </mc:AlternateContent>
  <bookViews>
    <workbookView xWindow="-120" yWindow="-120" windowWidth="20730" windowHeight="11160" activeTab="1"/>
  </bookViews>
  <sheets>
    <sheet name="Krycí list" sheetId="1" r:id="rId1"/>
    <sheet name="Položky" sheetId="3" r:id="rId2"/>
  </sheets>
  <externalReferences>
    <externalReference r:id="rId3"/>
  </externalReferences>
  <definedNames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'Krycí list'!$G$2</definedName>
    <definedName name="MJ">'Krycí list'!$G$5</definedName>
    <definedName name="Mont">#REF!</definedName>
    <definedName name="Montaz0">Položky!#REF!</definedName>
    <definedName name="NazevDilu">#REF!</definedName>
    <definedName name="nazevobjektu">'Krycí list'!$C$5</definedName>
    <definedName name="nazevstavby">'Krycí list'!$C$7</definedName>
    <definedName name="_xlnm.Print_Titles" localSheetId="1">Položky!$1:$5</definedName>
    <definedName name="Objednatel">'Krycí list'!$C$10</definedName>
    <definedName name="_xlnm.Print_Area" localSheetId="0">'Krycí list'!$A$1:$G$45</definedName>
    <definedName name="_xlnm.Print_Area" localSheetId="1">Položky!$A$1:$G$53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Položky!#REF!</definedName>
    <definedName name="SazbaDPH1">'Krycí list'!$C$30</definedName>
    <definedName name="SazbaDPH2">'Krycí list'!$C$32</definedName>
    <definedName name="SloupecCC">Položky!$G$5</definedName>
    <definedName name="SloupecCisloPol">Položky!$B$5</definedName>
    <definedName name="SloupecJC">Položky!$F$5</definedName>
    <definedName name="SloupecMJ">Položky!$D$5</definedName>
    <definedName name="SloupecMnozstvi">Položky!$E$5</definedName>
    <definedName name="SloupecNazPol">Položky!$C$5</definedName>
    <definedName name="SloupecPC">Položky!$A$5</definedName>
    <definedName name="solver_lin" localSheetId="1" hidden="1">0</definedName>
    <definedName name="solver_num" localSheetId="1" hidden="1">0</definedName>
    <definedName name="solver_opt" localSheetId="1" hidden="1">Položky!#REF!</definedName>
    <definedName name="solver_typ" localSheetId="1" hidden="1">1</definedName>
    <definedName name="solver_val" localSheetId="1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3" l="1"/>
  <c r="G8" i="3"/>
  <c r="C14" i="3" l="1"/>
  <c r="G12" i="3"/>
  <c r="BE11" i="3"/>
  <c r="BD11" i="3"/>
  <c r="BC11" i="3"/>
  <c r="BB11" i="3"/>
  <c r="BA11" i="3"/>
  <c r="G11" i="3"/>
  <c r="G13" i="3" l="1"/>
  <c r="BA13" i="3" s="1"/>
  <c r="BB13" i="3"/>
  <c r="BC13" i="3"/>
  <c r="BD13" i="3"/>
  <c r="BE13" i="3"/>
  <c r="BE7" i="3"/>
  <c r="BD7" i="3"/>
  <c r="BC7" i="3"/>
  <c r="BB7" i="3"/>
  <c r="G7" i="3"/>
  <c r="BE30" i="3"/>
  <c r="BD30" i="3"/>
  <c r="BC30" i="3"/>
  <c r="BB30" i="3"/>
  <c r="G30" i="3"/>
  <c r="BA30" i="3" s="1"/>
  <c r="BA7" i="3" l="1"/>
  <c r="BE33" i="3"/>
  <c r="BD33" i="3"/>
  <c r="BC33" i="3"/>
  <c r="BB33" i="3"/>
  <c r="BA33" i="3"/>
  <c r="G33" i="3"/>
  <c r="BE10" i="3"/>
  <c r="BD10" i="3"/>
  <c r="BC10" i="3"/>
  <c r="BB10" i="3"/>
  <c r="BA10" i="3"/>
  <c r="G10" i="3"/>
  <c r="G14" i="3" s="1"/>
  <c r="C19" i="1" l="1"/>
  <c r="D21" i="1"/>
  <c r="D20" i="1"/>
  <c r="D19" i="1"/>
  <c r="D18" i="1"/>
  <c r="D17" i="1"/>
  <c r="D16" i="1"/>
  <c r="D15" i="1"/>
  <c r="C52" i="3" l="1"/>
  <c r="G51" i="3"/>
  <c r="G52" i="3" s="1"/>
  <c r="C49" i="3" l="1"/>
  <c r="G48" i="3"/>
  <c r="G49" i="3" s="1"/>
  <c r="G44" i="3" l="1"/>
  <c r="G35" i="3" l="1"/>
  <c r="G36" i="3"/>
  <c r="G37" i="3"/>
  <c r="G42" i="3" l="1"/>
  <c r="G43" i="3"/>
  <c r="G40" i="3" l="1"/>
  <c r="G34" i="3"/>
  <c r="G32" i="3"/>
  <c r="G28" i="3"/>
  <c r="G26" i="3"/>
  <c r="G23" i="3"/>
  <c r="G21" i="3"/>
  <c r="G20" i="3"/>
  <c r="G19" i="3"/>
  <c r="G18" i="3"/>
  <c r="G17" i="3"/>
  <c r="G16" i="3"/>
  <c r="BE71" i="3" l="1"/>
  <c r="BE72" i="3" s="1"/>
  <c r="BD71" i="3"/>
  <c r="BD72" i="3" s="1"/>
  <c r="BC71" i="3"/>
  <c r="BC72" i="3" s="1"/>
  <c r="BB71" i="3"/>
  <c r="BB72" i="3" s="1"/>
  <c r="BA71" i="3"/>
  <c r="BA72" i="3" s="1"/>
  <c r="BE68" i="3"/>
  <c r="BD68" i="3"/>
  <c r="BC68" i="3"/>
  <c r="BA68" i="3"/>
  <c r="BB68" i="3"/>
  <c r="BE67" i="3"/>
  <c r="BD67" i="3"/>
  <c r="BC67" i="3"/>
  <c r="BA67" i="3"/>
  <c r="BB67" i="3"/>
  <c r="BE66" i="3"/>
  <c r="BD66" i="3"/>
  <c r="BC66" i="3"/>
  <c r="BA66" i="3"/>
  <c r="BB66" i="3"/>
  <c r="BE65" i="3"/>
  <c r="BD65" i="3"/>
  <c r="BC65" i="3"/>
  <c r="BA65" i="3"/>
  <c r="BB65" i="3"/>
  <c r="BE64" i="3"/>
  <c r="BD64" i="3"/>
  <c r="BC64" i="3"/>
  <c r="BA64" i="3"/>
  <c r="BB64" i="3"/>
  <c r="BE63" i="3"/>
  <c r="BD63" i="3"/>
  <c r="BC63" i="3"/>
  <c r="BA63" i="3"/>
  <c r="BB63" i="3"/>
  <c r="BE62" i="3"/>
  <c r="BD62" i="3"/>
  <c r="BC62" i="3"/>
  <c r="BA62" i="3"/>
  <c r="BB62" i="3"/>
  <c r="BE61" i="3"/>
  <c r="BD61" i="3"/>
  <c r="BC61" i="3"/>
  <c r="BA61" i="3"/>
  <c r="BB61" i="3"/>
  <c r="BE60" i="3"/>
  <c r="BD60" i="3"/>
  <c r="BC60" i="3"/>
  <c r="BA60" i="3"/>
  <c r="BE59" i="3"/>
  <c r="BD59" i="3"/>
  <c r="BC59" i="3"/>
  <c r="BA59" i="3"/>
  <c r="BB59" i="3"/>
  <c r="BE56" i="3"/>
  <c r="BD56" i="3"/>
  <c r="BC56" i="3"/>
  <c r="BA56" i="3"/>
  <c r="BB56" i="3"/>
  <c r="G45" i="3"/>
  <c r="G38" i="3"/>
  <c r="BE46" i="3"/>
  <c r="BD46" i="3"/>
  <c r="BC46" i="3"/>
  <c r="BB46" i="3"/>
  <c r="BA46" i="3"/>
  <c r="BE45" i="3"/>
  <c r="BD45" i="3"/>
  <c r="BC45" i="3"/>
  <c r="BB45" i="3"/>
  <c r="BA45" i="3"/>
  <c r="BE41" i="3"/>
  <c r="BD41" i="3"/>
  <c r="BC41" i="3"/>
  <c r="BB41" i="3"/>
  <c r="BA41" i="3"/>
  <c r="BE40" i="3"/>
  <c r="BD40" i="3"/>
  <c r="BC40" i="3"/>
  <c r="BB40" i="3"/>
  <c r="BA40" i="3"/>
  <c r="BE39" i="3"/>
  <c r="BD39" i="3"/>
  <c r="BC39" i="3"/>
  <c r="BB39" i="3"/>
  <c r="BA39" i="3"/>
  <c r="BE38" i="3"/>
  <c r="BD38" i="3"/>
  <c r="BC38" i="3"/>
  <c r="BB38" i="3"/>
  <c r="BA38" i="3"/>
  <c r="BE32" i="3"/>
  <c r="BD32" i="3"/>
  <c r="BC32" i="3"/>
  <c r="BB32" i="3"/>
  <c r="BA32" i="3"/>
  <c r="G24" i="3"/>
  <c r="BE29" i="3"/>
  <c r="BD29" i="3"/>
  <c r="BC29" i="3"/>
  <c r="BB29" i="3"/>
  <c r="BA29" i="3"/>
  <c r="BE27" i="3"/>
  <c r="BD27" i="3"/>
  <c r="BC27" i="3"/>
  <c r="BB27" i="3"/>
  <c r="BA27" i="3"/>
  <c r="BE26" i="3"/>
  <c r="BD26" i="3"/>
  <c r="BC26" i="3"/>
  <c r="BB26" i="3"/>
  <c r="BA26" i="3"/>
  <c r="BE25" i="3"/>
  <c r="BD25" i="3"/>
  <c r="BC25" i="3"/>
  <c r="BB25" i="3"/>
  <c r="BA25" i="3"/>
  <c r="BE24" i="3"/>
  <c r="BD24" i="3"/>
  <c r="BC24" i="3"/>
  <c r="BB24" i="3"/>
  <c r="BA24" i="3"/>
  <c r="BE23" i="3"/>
  <c r="BD23" i="3"/>
  <c r="BC23" i="3"/>
  <c r="BB23" i="3"/>
  <c r="BA23" i="3"/>
  <c r="BE22" i="3"/>
  <c r="BD22" i="3"/>
  <c r="BC22" i="3"/>
  <c r="BB22" i="3"/>
  <c r="C46" i="3"/>
  <c r="BE19" i="3"/>
  <c r="BD19" i="3"/>
  <c r="BC19" i="3"/>
  <c r="BB19" i="3"/>
  <c r="BA19" i="3"/>
  <c r="BE16" i="3"/>
  <c r="BD16" i="3"/>
  <c r="BC16" i="3"/>
  <c r="BB16" i="3"/>
  <c r="BA16" i="3"/>
  <c r="C3" i="3"/>
  <c r="C33" i="1"/>
  <c r="F33" i="1" s="1"/>
  <c r="C31" i="1"/>
  <c r="G7" i="1"/>
  <c r="G46" i="3" l="1"/>
  <c r="G53" i="3" s="1"/>
  <c r="BD53" i="3"/>
  <c r="BC53" i="3"/>
  <c r="BE53" i="3"/>
  <c r="BB53" i="3"/>
  <c r="BE57" i="3"/>
  <c r="BC57" i="3"/>
  <c r="BD69" i="3"/>
  <c r="BD57" i="3"/>
  <c r="BA69" i="3"/>
  <c r="BA57" i="3"/>
  <c r="BB60" i="3"/>
  <c r="BB69" i="3" s="1"/>
  <c r="BC20" i="3"/>
  <c r="BA20" i="3"/>
  <c r="BB20" i="3"/>
  <c r="BD20" i="3"/>
  <c r="BA22" i="3"/>
  <c r="BC69" i="3"/>
  <c r="BE20" i="3"/>
  <c r="BE69" i="3"/>
  <c r="BB57" i="3"/>
  <c r="C23" i="1" l="1"/>
  <c r="F30" i="1" s="1"/>
  <c r="BA53" i="3"/>
  <c r="C15" i="1" l="1"/>
  <c r="F31" i="1"/>
  <c r="F34" i="1" s="1"/>
</calcChain>
</file>

<file path=xl/sharedStrings.xml><?xml version="1.0" encoding="utf-8"?>
<sst xmlns="http://schemas.openxmlformats.org/spreadsheetml/2006/main" count="210" uniqueCount="138">
  <si>
    <t>POLOŽKOVÝ ROZPOČET</t>
  </si>
  <si>
    <t>Rozpočet</t>
  </si>
  <si>
    <t xml:space="preserve">JKSO </t>
  </si>
  <si>
    <t>Objekt</t>
  </si>
  <si>
    <t xml:space="preserve">SKP </t>
  </si>
  <si>
    <t xml:space="preserve"> </t>
  </si>
  <si>
    <t>Měrná jednotka</t>
  </si>
  <si>
    <t>Stavba</t>
  </si>
  <si>
    <t>Počet jednotek</t>
  </si>
  <si>
    <t>Náklady na m.j.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</si>
  <si>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</si>
  <si>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</si>
  <si>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</si>
  <si>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</si>
  <si>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</si>
  <si>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</si>
  <si>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</si>
  <si>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</si>
  <si>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</si>
  <si>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</si>
  <si>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</si>
  <si>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</si>
  <si>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</si>
  <si>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</si>
  <si>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</si>
  <si>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</si>
  <si>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</si>
  <si>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</si>
  <si>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</si>
  <si>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</si>
  <si>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</si>
  <si>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</si>
  <si>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</si>
  <si>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</si>
  <si>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</si>
  <si>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</si>
  <si>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</si>
  <si>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</si>
  <si>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</si>
  <si>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</si>
  <si>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</si>
  <si>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</si>
  <si>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</si>
  <si>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</si>
  <si>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</si>
  <si>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</si>
  <si>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</si>
  <si>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Objekt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</si>
  <si>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</si>
  <si>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</si>
  <si>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</si>
  <si>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</si>
  <si>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</si>
  <si>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</si>
  <si>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</si>
  <si>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</si>
  <si>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Celkem za</t>
  </si>
  <si>
    <t>m2</t>
  </si>
  <si>
    <t>m3</t>
  </si>
  <si>
    <t>Vytvoření terenní deprese pro mokřadla-hloubka:131,5</t>
  </si>
  <si>
    <t>ve středu do 50 cm:</t>
  </si>
  <si>
    <t>modelace terenního valu z místní zeminy na ploše stavby:381</t>
  </si>
  <si>
    <t>výška valu až do 1,2m sklon svahu do 1 : 2,5</t>
  </si>
  <si>
    <t>STROMY</t>
  </si>
  <si>
    <t>183101115R00</t>
  </si>
  <si>
    <t>kus</t>
  </si>
  <si>
    <t>184202112R00</t>
  </si>
  <si>
    <t xml:space="preserve">Ukotvení dřeviny kůly D do 10 cm, dl. do 3 m </t>
  </si>
  <si>
    <t>184804111R00</t>
  </si>
  <si>
    <t>184921093R00</t>
  </si>
  <si>
    <t>185804312R00</t>
  </si>
  <si>
    <t xml:space="preserve">Zalití rostlin vodou plochy nad 20 m2 </t>
  </si>
  <si>
    <t>80l/strom:81*0,08</t>
  </si>
  <si>
    <t>185851111R00</t>
  </si>
  <si>
    <t xml:space="preserve">Dovoz vody pro zálivku rostlin do 6 km </t>
  </si>
  <si>
    <t>kg</t>
  </si>
  <si>
    <t>81*3</t>
  </si>
  <si>
    <t xml:space="preserve">Dodávka hnojivé tablety k výsadbě </t>
  </si>
  <si>
    <t>Kůl ke kotvení dřevin D 10 cm délka 2,5m</t>
  </si>
  <si>
    <t>Kůra mulčovací - štěpka (0,07m3/strom) vč dopravy</t>
  </si>
  <si>
    <t>spojovací meteriál šrouby s maticemi a podložkami:</t>
  </si>
  <si>
    <t>chelické kotvy:</t>
  </si>
  <si>
    <t>MAT</t>
  </si>
  <si>
    <t>Chránička z bambusu</t>
  </si>
  <si>
    <t>Půdní kondicionér</t>
  </si>
  <si>
    <t>Zeolit</t>
  </si>
  <si>
    <t>Hnojivé tablety</t>
  </si>
  <si>
    <t>Celkem celkem</t>
  </si>
  <si>
    <r>
      <t xml:space="preserve">Prunus avium </t>
    </r>
    <r>
      <rPr>
        <sz val="8"/>
        <color rgb="FF0000FF"/>
        <rFont val="Arial"/>
        <family val="2"/>
        <charset val="238"/>
      </rPr>
      <t>´PLENA´ /ok 14-16 cm/</t>
    </r>
  </si>
  <si>
    <t>Dodávka zeolitu 3kg/strom</t>
  </si>
  <si>
    <t xml:space="preserve">Dodávka půdního kondicioneru -  250g/strom </t>
  </si>
  <si>
    <t xml:space="preserve">Hloub. jamek bez výměny půdy do 0,4 m3, svah do 1:5 </t>
  </si>
  <si>
    <t>184102123R00</t>
  </si>
  <si>
    <t>Výsadba dřevin s balem D do 40 cm, svah do 1:2</t>
  </si>
  <si>
    <t>Mulčování rostlin tl. do 0,1 m svah do 1:5</t>
  </si>
  <si>
    <t xml:space="preserve">Ochrana kmene dřevin před okusem  z rákosu </t>
  </si>
  <si>
    <t>Zbytkový materiál,kontejnery z dodávek zeleně, baly a ostatní odp.materiál z vegetační úpravy</t>
  </si>
  <si>
    <t>t</t>
  </si>
  <si>
    <t>998231311R00</t>
  </si>
  <si>
    <t xml:space="preserve">Přesun hmot pro sadovnické a krajin. úpravy do 5km </t>
  </si>
  <si>
    <t>STAVENIŠTNÍ PŘESUN HMOT</t>
  </si>
  <si>
    <t>PŘESUNY ZBYTKOVÉHO MATERIÁLU</t>
  </si>
  <si>
    <t>-</t>
  </si>
  <si>
    <t>PŘÍPRAVA ÚZEMÍ</t>
  </si>
  <si>
    <t>Hlavní projektant</t>
  </si>
  <si>
    <t>Ing. Tereza Bezděková</t>
  </si>
  <si>
    <t>Návrh dosadby</t>
  </si>
  <si>
    <t>80l/strom:37*0,08</t>
  </si>
  <si>
    <t>37*0,25</t>
  </si>
  <si>
    <t>37*3</t>
  </si>
  <si>
    <t>15ks/strom:37*15</t>
  </si>
  <si>
    <t>37*0,07</t>
  </si>
  <si>
    <t xml:space="preserve">3 ks/strom: 37*3 </t>
  </si>
  <si>
    <r>
      <rPr>
        <i/>
        <sz val="8"/>
        <color rgb="FF0000FF"/>
        <rFont val="Arial"/>
        <family val="2"/>
        <charset val="238"/>
      </rPr>
      <t>Prunus x yedoensis</t>
    </r>
    <r>
      <rPr>
        <sz val="8"/>
        <color rgb="FF0000FF"/>
        <rFont val="Arial"/>
        <family val="2"/>
        <charset val="238"/>
      </rPr>
      <t xml:space="preserve"> /ok 10-12 cm/</t>
    </r>
  </si>
  <si>
    <r>
      <rPr>
        <i/>
        <sz val="8"/>
        <color rgb="FF0000FF"/>
        <rFont val="Arial"/>
        <family val="2"/>
        <charset val="238"/>
      </rPr>
      <t>Prunus x yedoensis</t>
    </r>
    <r>
      <rPr>
        <sz val="8"/>
        <color rgb="FF0000FF"/>
        <rFont val="Arial"/>
        <family val="2"/>
        <charset val="238"/>
      </rPr>
      <t xml:space="preserve"> /ok 12-14 cm/</t>
    </r>
  </si>
  <si>
    <r>
      <t>Carpinus betulus ´</t>
    </r>
    <r>
      <rPr>
        <sz val="8"/>
        <color rgb="FF0000FF"/>
        <rFont val="Arial"/>
        <family val="2"/>
        <charset val="238"/>
      </rPr>
      <t>LUCAS´ /ok 10-12 cm/</t>
    </r>
  </si>
  <si>
    <r>
      <t xml:space="preserve">Amelanchier lamackii </t>
    </r>
    <r>
      <rPr>
        <sz val="8"/>
        <color rgb="FF0000FF"/>
        <rFont val="Arial"/>
        <family val="2"/>
        <charset val="238"/>
      </rPr>
      <t xml:space="preserve">- vícekmen /v 200-250 cm/ </t>
    </r>
  </si>
  <si>
    <r>
      <t xml:space="preserve">Prunus padus </t>
    </r>
    <r>
      <rPr>
        <sz val="8"/>
        <color rgb="FF0000FF"/>
        <rFont val="Arial"/>
        <family val="2"/>
        <charset val="238"/>
      </rPr>
      <t>/ok 10-12 cm/</t>
    </r>
  </si>
  <si>
    <t>1500 Kč/rok:4</t>
  </si>
  <si>
    <t>Následná péče o dřeviny po dobu 60 měsíců rovina a svah do 1:5</t>
  </si>
  <si>
    <t>1500 Kč/rok:37</t>
  </si>
  <si>
    <t>110001111U0S</t>
  </si>
  <si>
    <t xml:space="preserve">Vytyčení sítí v dané lokalitě před započetím prací </t>
  </si>
  <si>
    <t>kpl</t>
  </si>
  <si>
    <t>111251111R00</t>
  </si>
  <si>
    <t>111203201R00</t>
  </si>
  <si>
    <t xml:space="preserve">Odstranění křovin s ponech. kořenů, pl.do 1000 m2 </t>
  </si>
  <si>
    <t>Odstranění křovin s ponech. kořenů, pl.do 1000 m2 (probírka plochy: celkem 202 m2, odstranění jalovce - 60 % plochy)</t>
  </si>
  <si>
    <t>Odstranění pařezů pod úrovní, o průměru 10 - 30 cm</t>
  </si>
  <si>
    <t>112201101R00</t>
  </si>
  <si>
    <t>Ing. Eva Wágnerová</t>
  </si>
  <si>
    <t>Drcení ořezaných keřů - využití při mulčování nových výsadeb</t>
  </si>
  <si>
    <t>ZNOJMO NEMOCNICE - ETAPA. 2</t>
  </si>
  <si>
    <t>112101111R00</t>
  </si>
  <si>
    <t>Kácení stromů listnatých do průměru 20 cm, rovina až svah 1:5</t>
  </si>
  <si>
    <t>Odfrézování pařezu, dřevina tvrdá, hl. 20, D 20 cm</t>
  </si>
  <si>
    <t>111202212R00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</si>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</sst>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rgb="FF0000FF"/>
      <name val="Arial"/>
      <family val="2"/>
      <charset val="238"/>
    </font>
    <font>
      <sz val="9"/>
      <color rgb="FF0000FF"/>
      <name val="Arial"/>
      <family val="2"/>
      <charset val="238"/>
    </font>
    <font>
      <sz val="10"/>
      <color rgb="FF0000FF"/>
      <name val="Arial"/>
      <family val="2"/>
      <charset val="238"/>
    </font>
    <font>
      <i/>
      <sz val="8"/>
      <color rgb="FF0000FF"/>
      <name val="Arial"/>
      <family val="2"/>
      <charset val="238"/>
    </font>
    <font>
      <sz val="10"/>
      <color rgb="FFFF0000"/>
      <name val="Arial CE"/>
    </font>
    <font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5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197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/>
    <xf numFmtId="0" fontId="3" fillId="2" borderId="0" xfId="0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0" fontId="3" fillId="0" borderId="28" xfId="0" applyFont="1" applyBorder="1"/>
    <xf numFmtId="3" fontId="3" fillId="0" borderId="30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1" xfId="0" applyFont="1" applyFill="1" applyBorder="1"/>
    <xf numFmtId="0" fontId="4" fillId="2" borderId="32" xfId="0" applyFont="1" applyFill="1" applyBorder="1"/>
    <xf numFmtId="0" fontId="3" fillId="0" borderId="13" xfId="0" applyFont="1" applyBorder="1"/>
    <xf numFmtId="0" fontId="3" fillId="0" borderId="33" xfId="0" applyFont="1" applyBorder="1"/>
    <xf numFmtId="0" fontId="3" fillId="0" borderId="34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5" xfId="0" applyFont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165" fontId="3" fillId="0" borderId="39" xfId="0" applyNumberFormat="1" applyFont="1" applyBorder="1" applyAlignment="1">
      <alignment horizontal="right"/>
    </xf>
    <xf numFmtId="0" fontId="3" fillId="0" borderId="39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0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0" fontId="4" fillId="0" borderId="44" xfId="1" applyFont="1" applyBorder="1"/>
    <xf numFmtId="0" fontId="3" fillId="0" borderId="44" xfId="1" applyFont="1" applyBorder="1"/>
    <xf numFmtId="0" fontId="4" fillId="0" borderId="49" xfId="1" applyFont="1" applyBorder="1"/>
    <xf numFmtId="0" fontId="3" fillId="0" borderId="49" xfId="1" applyFont="1" applyBorder="1"/>
    <xf numFmtId="0" fontId="10" fillId="0" borderId="0" xfId="1"/>
    <xf numFmtId="0" fontId="3" fillId="0" borderId="0" xfId="1" applyFont="1"/>
    <xf numFmtId="0" fontId="12" fillId="0" borderId="0" xfId="1" applyFont="1" applyAlignment="1">
      <alignment horizontal="centerContinuous"/>
    </xf>
    <xf numFmtId="0" fontId="13" fillId="0" borderId="0" xfId="1" applyFont="1" applyAlignment="1">
      <alignment horizontal="centerContinuous"/>
    </xf>
    <xf numFmtId="0" fontId="13" fillId="0" borderId="0" xfId="1" applyFont="1" applyAlignment="1">
      <alignment horizontal="right"/>
    </xf>
    <xf numFmtId="0" fontId="5" fillId="0" borderId="45" xfId="1" applyFont="1" applyBorder="1" applyAlignment="1">
      <alignment horizontal="right"/>
    </xf>
    <xf numFmtId="0" fontId="3" fillId="0" borderId="44" xfId="1" applyFont="1" applyBorder="1" applyAlignment="1">
      <alignment horizontal="left"/>
    </xf>
    <xf numFmtId="0" fontId="3" fillId="0" borderId="46" xfId="1" applyFont="1" applyBorder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4" fillId="0" borderId="0" xfId="1" applyFont="1"/>
    <xf numFmtId="49" fontId="15" fillId="0" borderId="53" xfId="1" applyNumberFormat="1" applyFont="1" applyBorder="1" applyAlignment="1">
      <alignment horizontal="left" vertical="top"/>
    </xf>
    <xf numFmtId="0" fontId="15" fillId="0" borderId="53" xfId="1" applyFont="1" applyBorder="1" applyAlignment="1">
      <alignment vertical="top" wrapText="1"/>
    </xf>
    <xf numFmtId="49" fontId="15" fillId="0" borderId="53" xfId="1" applyNumberFormat="1" applyFont="1" applyBorder="1" applyAlignment="1">
      <alignment horizontal="center" shrinkToFit="1"/>
    </xf>
    <xf numFmtId="4" fontId="15" fillId="0" borderId="53" xfId="1" applyNumberFormat="1" applyFont="1" applyBorder="1" applyAlignment="1">
      <alignment horizontal="right"/>
    </xf>
    <xf numFmtId="4" fontId="15" fillId="0" borderId="53" xfId="1" applyNumberFormat="1" applyFont="1" applyBorder="1"/>
    <xf numFmtId="0" fontId="16" fillId="0" borderId="0" xfId="1" applyFont="1"/>
    <xf numFmtId="0" fontId="17" fillId="0" borderId="0" xfId="1" applyFont="1" applyAlignment="1">
      <alignment wrapText="1"/>
    </xf>
    <xf numFmtId="49" fontId="5" fillId="0" borderId="52" xfId="1" applyNumberFormat="1" applyFont="1" applyBorder="1" applyAlignment="1">
      <alignment horizontal="right"/>
    </xf>
    <xf numFmtId="4" fontId="18" fillId="3" borderId="56" xfId="1" applyNumberFormat="1" applyFont="1" applyFill="1" applyBorder="1" applyAlignment="1">
      <alignment horizontal="right" wrapText="1"/>
    </xf>
    <xf numFmtId="0" fontId="18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0" fillId="2" borderId="10" xfId="1" applyNumberFormat="1" applyFont="1" applyFill="1" applyBorder="1" applyAlignment="1">
      <alignment horizontal="left"/>
    </xf>
    <xf numFmtId="0" fontId="20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1" fillId="0" borderId="0" xfId="1" applyFont="1"/>
    <xf numFmtId="0" fontId="10" fillId="0" borderId="0" xfId="1" applyAlignment="1">
      <alignment horizontal="right"/>
    </xf>
    <xf numFmtId="0" fontId="22" fillId="0" borderId="0" xfId="1" applyFont="1"/>
    <xf numFmtId="3" fontId="22" fillId="0" borderId="0" xfId="1" applyNumberFormat="1" applyFont="1" applyAlignment="1">
      <alignment horizontal="right"/>
    </xf>
    <xf numFmtId="4" fontId="22" fillId="0" borderId="0" xfId="1" applyNumberFormat="1" applyFont="1"/>
    <xf numFmtId="49" fontId="15" fillId="0" borderId="53" xfId="1" applyNumberFormat="1" applyFont="1" applyBorder="1" applyAlignment="1">
      <alignment horizontal="left"/>
    </xf>
    <xf numFmtId="0" fontId="15" fillId="0" borderId="53" xfId="1" applyFont="1" applyBorder="1" applyAlignment="1">
      <alignment wrapText="1"/>
    </xf>
    <xf numFmtId="49" fontId="23" fillId="0" borderId="53" xfId="1" applyNumberFormat="1" applyFont="1" applyBorder="1" applyAlignment="1">
      <alignment horizontal="left"/>
    </xf>
    <xf numFmtId="0" fontId="23" fillId="0" borderId="53" xfId="1" applyFont="1" applyBorder="1" applyAlignment="1">
      <alignment wrapText="1"/>
    </xf>
    <xf numFmtId="49" fontId="23" fillId="0" borderId="53" xfId="1" applyNumberFormat="1" applyFont="1" applyBorder="1" applyAlignment="1">
      <alignment horizontal="center" shrinkToFit="1"/>
    </xf>
    <xf numFmtId="4" fontId="23" fillId="0" borderId="53" xfId="1" applyNumberFormat="1" applyFont="1" applyBorder="1" applyAlignment="1">
      <alignment horizontal="right"/>
    </xf>
    <xf numFmtId="4" fontId="23" fillId="0" borderId="53" xfId="1" applyNumberFormat="1" applyFont="1" applyBorder="1"/>
    <xf numFmtId="49" fontId="24" fillId="0" borderId="52" xfId="1" applyNumberFormat="1" applyFont="1" applyBorder="1" applyAlignment="1">
      <alignment horizontal="right"/>
    </xf>
    <xf numFmtId="4" fontId="23" fillId="3" borderId="56" xfId="1" applyNumberFormat="1" applyFont="1" applyFill="1" applyBorder="1" applyAlignment="1">
      <alignment horizontal="right" wrapText="1"/>
    </xf>
    <xf numFmtId="0" fontId="23" fillId="0" borderId="13" xfId="0" applyFont="1" applyBorder="1" applyAlignment="1">
      <alignment horizontal="right"/>
    </xf>
    <xf numFmtId="0" fontId="26" fillId="0" borderId="53" xfId="1" applyFont="1" applyBorder="1" applyAlignment="1">
      <alignment wrapText="1"/>
    </xf>
    <xf numFmtId="0" fontId="27" fillId="0" borderId="0" xfId="1" applyFont="1"/>
    <xf numFmtId="4" fontId="23" fillId="3" borderId="10" xfId="1" applyNumberFormat="1" applyFont="1" applyFill="1" applyBorder="1" applyAlignment="1">
      <alignment horizontal="right" wrapText="1"/>
    </xf>
    <xf numFmtId="0" fontId="28" fillId="0" borderId="0" xfId="1" applyFont="1"/>
    <xf numFmtId="49" fontId="23" fillId="0" borderId="10" xfId="1" applyNumberFormat="1" applyFont="1" applyBorder="1" applyAlignment="1">
      <alignment horizontal="left"/>
    </xf>
    <xf numFmtId="49" fontId="23" fillId="3" borderId="10" xfId="1" applyNumberFormat="1" applyFont="1" applyFill="1" applyBorder="1" applyAlignment="1">
      <alignment horizontal="left" wrapText="1"/>
    </xf>
    <xf numFmtId="0" fontId="23" fillId="0" borderId="10" xfId="1" applyFont="1" applyBorder="1" applyAlignment="1">
      <alignment vertical="top" wrapText="1"/>
    </xf>
    <xf numFmtId="4" fontId="15" fillId="0" borderId="53" xfId="1" applyNumberFormat="1" applyFont="1" applyFill="1" applyBorder="1" applyAlignment="1">
      <alignment horizontal="right"/>
    </xf>
    <xf numFmtId="4" fontId="23" fillId="0" borderId="53" xfId="1" applyNumberFormat="1" applyFont="1" applyFill="1" applyBorder="1" applyAlignment="1">
      <alignment horizontal="right"/>
    </xf>
    <xf numFmtId="0" fontId="10" fillId="0" borderId="0" xfId="1" applyBorder="1"/>
    <xf numFmtId="0" fontId="27" fillId="0" borderId="0" xfId="1" applyFont="1" applyBorder="1"/>
    <xf numFmtId="49" fontId="15" fillId="0" borderId="53" xfId="1" applyNumberFormat="1" applyFont="1" applyBorder="1" applyAlignment="1">
      <alignment horizontal="left" vertical="center"/>
    </xf>
    <xf numFmtId="0" fontId="15" fillId="0" borderId="53" xfId="1" applyFont="1" applyBorder="1" applyAlignment="1">
      <alignment vertical="center" wrapText="1"/>
    </xf>
    <xf numFmtId="49" fontId="15" fillId="0" borderId="53" xfId="1" applyNumberFormat="1" applyFont="1" applyBorder="1" applyAlignment="1">
      <alignment horizontal="center" vertical="center" shrinkToFit="1"/>
    </xf>
    <xf numFmtId="4" fontId="15" fillId="0" borderId="53" xfId="1" applyNumberFormat="1" applyFont="1" applyBorder="1" applyAlignment="1">
      <alignment horizontal="right" vertical="center"/>
    </xf>
    <xf numFmtId="4" fontId="15" fillId="0" borderId="53" xfId="1" applyNumberFormat="1" applyFont="1" applyBorder="1" applyAlignment="1">
      <alignment vertical="center"/>
    </xf>
    <xf numFmtId="0" fontId="27" fillId="0" borderId="0" xfId="1" applyFont="1" applyAlignment="1">
      <alignment vertical="center"/>
    </xf>
    <xf numFmtId="0" fontId="10" fillId="0" borderId="0" xfId="1" applyAlignment="1">
      <alignment vertical="center"/>
    </xf>
    <xf numFmtId="0" fontId="14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" fillId="0" borderId="0" xfId="1" applyFont="1"/>
    <xf numFmtId="3" fontId="1" fillId="0" borderId="0" xfId="1" applyNumberFormat="1" applyFont="1"/>
    <xf numFmtId="0" fontId="23" fillId="0" borderId="33" xfId="1" applyFont="1" applyFill="1" applyBorder="1" applyAlignment="1">
      <alignment horizontal="left" wrapText="1"/>
    </xf>
    <xf numFmtId="0" fontId="23" fillId="0" borderId="10" xfId="1" applyFont="1" applyFill="1" applyBorder="1" applyAlignment="1">
      <alignment horizontal="right" wrapText="1"/>
    </xf>
    <xf numFmtId="0" fontId="18" fillId="0" borderId="33" xfId="1" applyFont="1" applyFill="1" applyBorder="1" applyAlignment="1">
      <alignment horizontal="left" wrapText="1"/>
    </xf>
    <xf numFmtId="0" fontId="23" fillId="0" borderId="10" xfId="1" applyFont="1" applyBorder="1" applyAlignment="1">
      <alignment horizontal="center" vertical="center" wrapText="1"/>
    </xf>
    <xf numFmtId="4" fontId="15" fillId="0" borderId="53" xfId="1" applyNumberFormat="1" applyFont="1" applyFill="1" applyBorder="1" applyAlignment="1">
      <alignment horizontal="right" vertical="center"/>
    </xf>
    <xf numFmtId="3" fontId="3" fillId="0" borderId="6" xfId="0" applyNumberFormat="1" applyFont="1" applyBorder="1" applyAlignment="1">
      <alignment horizontal="center"/>
    </xf>
    <xf numFmtId="0" fontId="18" fillId="3" borderId="33" xfId="1" applyFont="1" applyFill="1" applyBorder="1" applyAlignment="1">
      <alignment horizontal="left" wrapText="1"/>
    </xf>
    <xf numFmtId="0" fontId="15" fillId="0" borderId="53" xfId="1" applyFont="1" applyFill="1" applyBorder="1" applyAlignment="1">
      <alignment horizontal="center" vertical="top"/>
    </xf>
    <xf numFmtId="0" fontId="15" fillId="0" borderId="53" xfId="1" applyFont="1" applyFill="1" applyBorder="1" applyAlignment="1">
      <alignment horizontal="center" vertical="center"/>
    </xf>
    <xf numFmtId="0" fontId="15" fillId="0" borderId="53" xfId="1" applyFont="1" applyFill="1" applyBorder="1" applyAlignment="1">
      <alignment horizontal="center"/>
    </xf>
    <xf numFmtId="0" fontId="15" fillId="0" borderId="52" xfId="1" applyFont="1" applyFill="1" applyBorder="1" applyAlignment="1">
      <alignment horizontal="center"/>
    </xf>
    <xf numFmtId="0" fontId="5" fillId="0" borderId="52" xfId="1" applyFont="1" applyFill="1" applyBorder="1" applyAlignment="1">
      <alignment horizontal="center"/>
    </xf>
    <xf numFmtId="0" fontId="23" fillId="0" borderId="53" xfId="1" applyFont="1" applyFill="1" applyBorder="1" applyAlignment="1">
      <alignment horizontal="center"/>
    </xf>
    <xf numFmtId="0" fontId="23" fillId="0" borderId="52" xfId="1" applyFont="1" applyFill="1" applyBorder="1" applyAlignment="1">
      <alignment horizontal="center"/>
    </xf>
    <xf numFmtId="0" fontId="23" fillId="0" borderId="10" xfId="1" applyFont="1" applyFill="1" applyBorder="1" applyAlignment="1">
      <alignment horizontal="center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0" xfId="0" applyNumberFormat="1" applyFont="1" applyFill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4" fillId="0" borderId="15" xfId="1" applyFont="1" applyBorder="1" applyAlignment="1">
      <alignment horizontal="left"/>
    </xf>
    <xf numFmtId="0" fontId="4" fillId="0" borderId="9" xfId="1" applyFont="1" applyBorder="1" applyAlignment="1">
      <alignment horizontal="left"/>
    </xf>
    <xf numFmtId="0" fontId="4" fillId="0" borderId="8" xfId="1" applyFont="1" applyBorder="1" applyAlignment="1">
      <alignment horizontal="left"/>
    </xf>
    <xf numFmtId="0" fontId="11" fillId="0" borderId="0" xfId="1" applyFont="1" applyAlignment="1">
      <alignment horizontal="center"/>
    </xf>
    <xf numFmtId="0" fontId="3" fillId="0" borderId="42" xfId="1" applyFont="1" applyBorder="1" applyAlignment="1">
      <alignment horizontal="center"/>
    </xf>
    <xf numFmtId="0" fontId="3" fillId="0" borderId="43" xfId="1" applyFont="1" applyBorder="1" applyAlignment="1">
      <alignment horizontal="center"/>
    </xf>
    <xf numFmtId="49" fontId="3" fillId="0" borderId="47" xfId="1" applyNumberFormat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50" xfId="1" applyFont="1" applyBorder="1" applyAlignment="1">
      <alignment horizontal="center" shrinkToFit="1"/>
    </xf>
    <xf numFmtId="0" fontId="3" fillId="0" borderId="49" xfId="1" applyFont="1" applyBorder="1" applyAlignment="1">
      <alignment horizontal="center" shrinkToFit="1"/>
    </xf>
    <xf numFmtId="0" fontId="3" fillId="0" borderId="51" xfId="1" applyFont="1" applyBorder="1" applyAlignment="1">
      <alignment horizontal="center" shrinkToFit="1"/>
    </xf>
    <xf numFmtId="49" fontId="23" fillId="3" borderId="54" xfId="1" applyNumberFormat="1" applyFont="1" applyFill="1" applyBorder="1" applyAlignment="1">
      <alignment horizontal="left" wrapText="1"/>
    </xf>
    <xf numFmtId="49" fontId="25" fillId="0" borderId="55" xfId="0" applyNumberFormat="1" applyFont="1" applyBorder="1" applyAlignment="1">
      <alignment horizontal="left" wrapText="1"/>
    </xf>
    <xf numFmtId="49" fontId="18" fillId="3" borderId="54" xfId="1" applyNumberFormat="1" applyFont="1" applyFill="1" applyBorder="1" applyAlignment="1">
      <alignment horizontal="left" wrapText="1"/>
    </xf>
    <xf numFmtId="49" fontId="19" fillId="0" borderId="55" xfId="0" applyNumberFormat="1" applyFont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T&#345;eb&#237;&#269;_Matula/PDPS/rozpo&#269;et/N970_T&#345;eb&#237;&#269;_SO_8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>
        <row r="22">
          <cell r="A22" t="str">
            <v>Vedlejší náklady</v>
          </cell>
        </row>
        <row r="23">
          <cell r="A23" t="str">
            <v>Zařízení staveniště,provoz a likvidace</v>
          </cell>
        </row>
        <row r="24">
          <cell r="A24" t="str">
            <v>Zábory,ochrana území prací,poplatky</v>
          </cell>
        </row>
        <row r="25">
          <cell r="A25" t="str">
            <v>Inženýrská činnost,stavební dozor</v>
          </cell>
        </row>
        <row r="26">
          <cell r="A26" t="str">
            <v>Autorská činnost</v>
          </cell>
        </row>
        <row r="27">
          <cell r="A27" t="str">
            <v>Ostatní náklady</v>
          </cell>
        </row>
        <row r="28">
          <cell r="A28" t="str">
            <v>Dokumentace skut.provedení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BE55"/>
  <sheetViews>
    <sheetView zoomScale="70" zoomScaleNormal="70" workbookViewId="0">
      <selection activeCell="I26" sqref="I2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/>
      <c r="D2" s="5"/>
      <c r="E2" s="4"/>
      <c r="F2" s="6" t="s">
        <v>2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/>
      <c r="D4" s="10"/>
      <c r="E4" s="9"/>
      <c r="F4" s="11" t="s">
        <v>4</v>
      </c>
      <c r="G4" s="14"/>
    </row>
    <row r="5" spans="1:57" ht="12.95" customHeight="1" x14ac:dyDescent="0.2">
      <c r="A5" s="15"/>
      <c r="B5" s="16"/>
      <c r="C5" s="17" t="s">
        <v>106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/>
      <c r="D6" s="10"/>
      <c r="E6" s="9"/>
      <c r="F6" s="11" t="s">
        <v>8</v>
      </c>
      <c r="G6" s="20">
        <v>0</v>
      </c>
    </row>
    <row r="7" spans="1:57" ht="12.95" customHeight="1" x14ac:dyDescent="0.2">
      <c r="A7" s="21"/>
      <c r="B7" s="22"/>
      <c r="C7" s="23" t="s">
        <v>132</v>
      </c>
      <c r="D7" s="24"/>
      <c r="E7" s="24"/>
      <c r="F7" s="25" t="s">
        <v>9</v>
      </c>
      <c r="G7" s="20">
        <f>IF(PocetMJ=0,,ROUND((F30+F32)/PocetMJ,1))</f>
        <v>0</v>
      </c>
    </row>
    <row r="8" spans="1:57" x14ac:dyDescent="0.2">
      <c r="A8" s="26" t="s">
        <v>104</v>
      </c>
      <c r="B8" s="11"/>
      <c r="C8" s="172" t="s">
        <v>130</v>
      </c>
      <c r="D8" s="172"/>
      <c r="E8" s="173"/>
      <c r="F8" s="11" t="s">
        <v>10</v>
      </c>
      <c r="G8" s="27"/>
    </row>
    <row r="9" spans="1:57" x14ac:dyDescent="0.2">
      <c r="A9" s="26" t="s">
        <v>11</v>
      </c>
      <c r="B9" s="11"/>
      <c r="C9" s="172" t="s">
        <v>105</v>
      </c>
      <c r="D9" s="172"/>
      <c r="E9" s="173"/>
      <c r="F9" s="11"/>
      <c r="G9" s="27"/>
    </row>
    <row r="10" spans="1:57" x14ac:dyDescent="0.2">
      <c r="A10" s="26" t="s">
        <v>12</v>
      </c>
      <c r="B10" s="11"/>
      <c r="C10" s="172"/>
      <c r="D10" s="172"/>
      <c r="E10" s="172"/>
      <c r="F10" s="11"/>
      <c r="G10" s="28"/>
      <c r="H10" s="29"/>
    </row>
    <row r="11" spans="1:57" ht="13.5" customHeight="1" x14ac:dyDescent="0.2">
      <c r="A11" s="26" t="s">
        <v>13</v>
      </c>
      <c r="B11" s="11"/>
      <c r="C11" s="172"/>
      <c r="D11" s="172"/>
      <c r="E11" s="172"/>
      <c r="F11" s="11" t="s">
        <v>14</v>
      </c>
      <c r="G11" s="28"/>
      <c r="BA11" s="30"/>
      <c r="BB11" s="30"/>
      <c r="BC11" s="30"/>
      <c r="BD11" s="30"/>
      <c r="BE11" s="30"/>
    </row>
    <row r="12" spans="1:57" ht="12.75" customHeight="1" x14ac:dyDescent="0.2">
      <c r="A12" s="31" t="s">
        <v>15</v>
      </c>
      <c r="B12" s="9"/>
      <c r="C12" s="174"/>
      <c r="D12" s="174"/>
      <c r="E12" s="174"/>
      <c r="F12" s="32" t="s">
        <v>16</v>
      </c>
      <c r="G12" s="33"/>
    </row>
    <row r="13" spans="1:57" ht="28.5" customHeight="1" thickBot="1" x14ac:dyDescent="0.25">
      <c r="A13" s="34" t="s">
        <v>17</v>
      </c>
      <c r="B13" s="35"/>
      <c r="C13" s="35"/>
      <c r="D13" s="35"/>
      <c r="E13" s="36"/>
      <c r="F13" s="36"/>
      <c r="G13" s="37"/>
    </row>
    <row r="14" spans="1:57" ht="17.25" customHeight="1" thickBot="1" x14ac:dyDescent="0.25">
      <c r="A14" s="38" t="s">
        <v>18</v>
      </c>
      <c r="B14" s="39"/>
      <c r="C14" s="40"/>
      <c r="D14" s="41" t="s">
        <v>19</v>
      </c>
      <c r="E14" s="42"/>
      <c r="F14" s="42"/>
      <c r="G14" s="40"/>
    </row>
    <row r="15" spans="1:57" ht="15.95" customHeight="1" x14ac:dyDescent="0.2">
      <c r="A15" s="43"/>
      <c r="B15" s="44" t="s">
        <v>20</v>
      </c>
      <c r="C15" s="45">
        <f>Položky!G53</f>
        <v>0</v>
      </c>
      <c r="D15" s="46" t="str">
        <f>[1]Rekapitulace!A22</f>
        <v>Vedlejší náklady</v>
      </c>
      <c r="E15" s="47"/>
      <c r="F15" s="48"/>
      <c r="G15" s="161" t="s">
        <v>102</v>
      </c>
    </row>
    <row r="16" spans="1:57" ht="15.95" customHeight="1" x14ac:dyDescent="0.2">
      <c r="A16" s="43" t="s">
        <v>21</v>
      </c>
      <c r="B16" s="44" t="s">
        <v>22</v>
      </c>
      <c r="C16" s="45">
        <v>0</v>
      </c>
      <c r="D16" s="8" t="str">
        <f>[1]Rekapitulace!A23</f>
        <v>Zařízení staveniště,provoz a likvidace</v>
      </c>
      <c r="E16" s="49"/>
      <c r="F16" s="50"/>
      <c r="G16" s="161" t="s">
        <v>102</v>
      </c>
    </row>
    <row r="17" spans="1:7" ht="15.95" customHeight="1" x14ac:dyDescent="0.2">
      <c r="A17" s="43" t="s">
        <v>23</v>
      </c>
      <c r="B17" s="44" t="s">
        <v>24</v>
      </c>
      <c r="C17" s="45">
        <v>0</v>
      </c>
      <c r="D17" s="8" t="str">
        <f>[1]Rekapitulace!A24</f>
        <v>Zábory,ochrana území prací,poplatky</v>
      </c>
      <c r="E17" s="49"/>
      <c r="F17" s="50"/>
      <c r="G17" s="161" t="s">
        <v>102</v>
      </c>
    </row>
    <row r="18" spans="1:7" ht="15.95" customHeight="1" x14ac:dyDescent="0.2">
      <c r="A18" s="51" t="s">
        <v>25</v>
      </c>
      <c r="B18" s="52" t="s">
        <v>26</v>
      </c>
      <c r="C18" s="45">
        <v>0</v>
      </c>
      <c r="D18" s="8" t="str">
        <f>[1]Rekapitulace!A25</f>
        <v>Inženýrská činnost,stavební dozor</v>
      </c>
      <c r="E18" s="49"/>
      <c r="F18" s="50"/>
      <c r="G18" s="161" t="s">
        <v>102</v>
      </c>
    </row>
    <row r="19" spans="1:7" ht="15.95" customHeight="1" x14ac:dyDescent="0.2">
      <c r="A19" s="53" t="s">
        <v>27</v>
      </c>
      <c r="B19" s="44"/>
      <c r="C19" s="45">
        <f>Položky!G57</f>
        <v>0</v>
      </c>
      <c r="D19" s="8" t="str">
        <f>[1]Rekapitulace!A26</f>
        <v>Autorská činnost</v>
      </c>
      <c r="E19" s="49"/>
      <c r="F19" s="50"/>
      <c r="G19" s="161" t="s">
        <v>102</v>
      </c>
    </row>
    <row r="20" spans="1:7" ht="15.95" customHeight="1" x14ac:dyDescent="0.2">
      <c r="A20" s="53"/>
      <c r="B20" s="44"/>
      <c r="C20" s="45"/>
      <c r="D20" s="8" t="str">
        <f>[1]Rekapitulace!A27</f>
        <v>Ostatní náklady</v>
      </c>
      <c r="E20" s="49"/>
      <c r="F20" s="50"/>
      <c r="G20" s="161" t="s">
        <v>102</v>
      </c>
    </row>
    <row r="21" spans="1:7" ht="15.95" customHeight="1" x14ac:dyDescent="0.2">
      <c r="A21" s="53" t="s">
        <v>28</v>
      </c>
      <c r="B21" s="44"/>
      <c r="C21" s="45"/>
      <c r="D21" s="8" t="str">
        <f>[1]Rekapitulace!A28</f>
        <v>Dokumentace skut.provedení</v>
      </c>
      <c r="E21" s="49"/>
      <c r="F21" s="50"/>
      <c r="G21" s="161" t="s">
        <v>102</v>
      </c>
    </row>
    <row r="22" spans="1:7" ht="15.95" customHeight="1" x14ac:dyDescent="0.2">
      <c r="A22" s="54" t="s">
        <v>29</v>
      </c>
      <c r="B22" s="55"/>
      <c r="C22" s="45"/>
      <c r="D22" s="8" t="s">
        <v>30</v>
      </c>
      <c r="E22" s="49"/>
      <c r="F22" s="50"/>
      <c r="G22" s="161" t="s">
        <v>102</v>
      </c>
    </row>
    <row r="23" spans="1:7" ht="15.95" customHeight="1" thickBot="1" x14ac:dyDescent="0.25">
      <c r="A23" s="175" t="s">
        <v>31</v>
      </c>
      <c r="B23" s="176"/>
      <c r="C23" s="45">
        <f>Položky!G53</f>
        <v>0</v>
      </c>
      <c r="D23" s="56" t="s">
        <v>32</v>
      </c>
      <c r="E23" s="57"/>
      <c r="F23" s="58"/>
      <c r="G23" s="161" t="s">
        <v>102</v>
      </c>
    </row>
    <row r="24" spans="1:7" x14ac:dyDescent="0.2">
      <c r="A24" s="59" t="s">
        <v>33</v>
      </c>
      <c r="B24" s="60"/>
      <c r="C24" s="61"/>
      <c r="D24" s="60" t="s">
        <v>34</v>
      </c>
      <c r="E24" s="60"/>
      <c r="F24" s="62" t="s">
        <v>35</v>
      </c>
      <c r="G24" s="63"/>
    </row>
    <row r="25" spans="1:7" x14ac:dyDescent="0.2">
      <c r="A25" s="54" t="s">
        <v>36</v>
      </c>
      <c r="B25" s="55"/>
      <c r="C25" s="64"/>
      <c r="D25" s="55" t="s">
        <v>36</v>
      </c>
      <c r="E25" s="55"/>
      <c r="F25" s="65" t="s">
        <v>36</v>
      </c>
      <c r="G25" s="66"/>
    </row>
    <row r="26" spans="1:7" ht="37.5" customHeight="1" x14ac:dyDescent="0.2">
      <c r="A26" s="54" t="s">
        <v>37</v>
      </c>
      <c r="B26" s="67"/>
      <c r="C26" s="64"/>
      <c r="D26" s="55" t="s">
        <v>37</v>
      </c>
      <c r="E26" s="55"/>
      <c r="F26" s="65" t="s">
        <v>37</v>
      </c>
      <c r="G26" s="66"/>
    </row>
    <row r="27" spans="1:7" x14ac:dyDescent="0.2">
      <c r="A27" s="54"/>
      <c r="B27" s="68"/>
      <c r="C27" s="64"/>
      <c r="D27" s="55"/>
      <c r="E27" s="55"/>
      <c r="F27" s="65"/>
      <c r="G27" s="66"/>
    </row>
    <row r="28" spans="1:7" x14ac:dyDescent="0.2">
      <c r="A28" s="54" t="s">
        <v>38</v>
      </c>
      <c r="B28" s="55"/>
      <c r="C28" s="64"/>
      <c r="D28" s="65" t="s">
        <v>39</v>
      </c>
      <c r="E28" s="64"/>
      <c r="F28" s="55" t="s">
        <v>39</v>
      </c>
      <c r="G28" s="66"/>
    </row>
    <row r="29" spans="1:7" ht="69" customHeight="1" x14ac:dyDescent="0.2">
      <c r="A29" s="54"/>
      <c r="B29" s="55"/>
      <c r="C29" s="69"/>
      <c r="D29" s="70"/>
      <c r="E29" s="69"/>
      <c r="F29" s="55"/>
      <c r="G29" s="66"/>
    </row>
    <row r="30" spans="1:7" x14ac:dyDescent="0.2">
      <c r="A30" s="71" t="s">
        <v>40</v>
      </c>
      <c r="B30" s="72"/>
      <c r="C30" s="73">
        <v>21</v>
      </c>
      <c r="D30" s="72" t="s">
        <v>41</v>
      </c>
      <c r="E30" s="74"/>
      <c r="F30" s="177">
        <f>C23-F32</f>
        <v>0</v>
      </c>
      <c r="G30" s="178"/>
    </row>
    <row r="31" spans="1:7" x14ac:dyDescent="0.2">
      <c r="A31" s="71" t="s">
        <v>42</v>
      </c>
      <c r="B31" s="72"/>
      <c r="C31" s="73">
        <f>SazbaDPH1</f>
        <v>21</v>
      </c>
      <c r="D31" s="72" t="s">
        <v>43</v>
      </c>
      <c r="E31" s="74"/>
      <c r="F31" s="177">
        <f>ROUND(PRODUCT(F30,C31/100),0)</f>
        <v>0</v>
      </c>
      <c r="G31" s="178"/>
    </row>
    <row r="32" spans="1:7" x14ac:dyDescent="0.2">
      <c r="A32" s="71" t="s">
        <v>40</v>
      </c>
      <c r="B32" s="72"/>
      <c r="C32" s="73">
        <v>0</v>
      </c>
      <c r="D32" s="72" t="s">
        <v>43</v>
      </c>
      <c r="E32" s="74"/>
      <c r="F32" s="177">
        <v>0</v>
      </c>
      <c r="G32" s="178"/>
    </row>
    <row r="33" spans="1:8" x14ac:dyDescent="0.2">
      <c r="A33" s="71" t="s">
        <v>42</v>
      </c>
      <c r="B33" s="75"/>
      <c r="C33" s="76">
        <f>SazbaDPH2</f>
        <v>0</v>
      </c>
      <c r="D33" s="72" t="s">
        <v>43</v>
      </c>
      <c r="E33" s="50"/>
      <c r="F33" s="177">
        <f>ROUND(PRODUCT(F32,C33/100),0)</f>
        <v>0</v>
      </c>
      <c r="G33" s="178"/>
    </row>
    <row r="34" spans="1:8" s="80" customFormat="1" ht="19.5" customHeight="1" thickBot="1" x14ac:dyDescent="0.3">
      <c r="A34" s="77" t="s">
        <v>44</v>
      </c>
      <c r="B34" s="78"/>
      <c r="C34" s="78"/>
      <c r="D34" s="78"/>
      <c r="E34" s="79"/>
      <c r="F34" s="179">
        <f>ROUND(SUM(F30:F33),0)</f>
        <v>0</v>
      </c>
      <c r="G34" s="180"/>
    </row>
    <row r="36" spans="1:8" x14ac:dyDescent="0.2">
      <c r="A36" t="s">
        <v>45</v>
      </c>
      <c r="H36" t="s">
        <v>5</v>
      </c>
    </row>
    <row r="37" spans="1:8" ht="14.25" customHeight="1" x14ac:dyDescent="0.2">
      <c r="B37" s="171"/>
      <c r="C37" s="171"/>
      <c r="D37" s="171"/>
      <c r="E37" s="171"/>
      <c r="F37" s="171"/>
      <c r="G37" s="171"/>
      <c r="H37" t="s">
        <v>5</v>
      </c>
    </row>
    <row r="38" spans="1:8" ht="12.75" customHeight="1" x14ac:dyDescent="0.2">
      <c r="A38" s="81"/>
      <c r="B38" s="171"/>
      <c r="C38" s="171"/>
      <c r="D38" s="171"/>
      <c r="E38" s="171"/>
      <c r="F38" s="171"/>
      <c r="G38" s="171"/>
      <c r="H38" t="s">
        <v>5</v>
      </c>
    </row>
    <row r="39" spans="1:8" x14ac:dyDescent="0.2">
      <c r="A39" s="81"/>
      <c r="B39" s="171"/>
      <c r="C39" s="171"/>
      <c r="D39" s="171"/>
      <c r="E39" s="171"/>
      <c r="F39" s="171"/>
      <c r="G39" s="171"/>
      <c r="H39" t="s">
        <v>5</v>
      </c>
    </row>
    <row r="40" spans="1:8" x14ac:dyDescent="0.2">
      <c r="A40" s="81"/>
      <c r="B40" s="171"/>
      <c r="C40" s="171"/>
      <c r="D40" s="171"/>
      <c r="E40" s="171"/>
      <c r="F40" s="171"/>
      <c r="G40" s="171"/>
      <c r="H40" t="s">
        <v>5</v>
      </c>
    </row>
    <row r="41" spans="1:8" x14ac:dyDescent="0.2">
      <c r="A41" s="81"/>
      <c r="B41" s="171"/>
      <c r="C41" s="171"/>
      <c r="D41" s="171"/>
      <c r="E41" s="171"/>
      <c r="F41" s="171"/>
      <c r="G41" s="171"/>
      <c r="H41" t="s">
        <v>5</v>
      </c>
    </row>
    <row r="42" spans="1:8" x14ac:dyDescent="0.2">
      <c r="A42" s="81"/>
      <c r="B42" s="171"/>
      <c r="C42" s="171"/>
      <c r="D42" s="171"/>
      <c r="E42" s="171"/>
      <c r="F42" s="171"/>
      <c r="G42" s="171"/>
      <c r="H42" t="s">
        <v>5</v>
      </c>
    </row>
    <row r="43" spans="1:8" x14ac:dyDescent="0.2">
      <c r="A43" s="81"/>
      <c r="B43" s="171"/>
      <c r="C43" s="171"/>
      <c r="D43" s="171"/>
      <c r="E43" s="171"/>
      <c r="F43" s="171"/>
      <c r="G43" s="171"/>
      <c r="H43" t="s">
        <v>5</v>
      </c>
    </row>
    <row r="44" spans="1:8" x14ac:dyDescent="0.2">
      <c r="A44" s="81"/>
      <c r="B44" s="171"/>
      <c r="C44" s="171"/>
      <c r="D44" s="171"/>
      <c r="E44" s="171"/>
      <c r="F44" s="171"/>
      <c r="G44" s="171"/>
      <c r="H44" t="s">
        <v>5</v>
      </c>
    </row>
    <row r="45" spans="1:8" ht="0.75" customHeight="1" x14ac:dyDescent="0.2">
      <c r="A45" s="81"/>
      <c r="B45" s="171"/>
      <c r="C45" s="171"/>
      <c r="D45" s="171"/>
      <c r="E45" s="171"/>
      <c r="F45" s="171"/>
      <c r="G45" s="171"/>
      <c r="H45" t="s">
        <v>5</v>
      </c>
    </row>
    <row r="46" spans="1:8" x14ac:dyDescent="0.2">
      <c r="B46" s="181"/>
      <c r="C46" s="181"/>
      <c r="D46" s="181"/>
      <c r="E46" s="181"/>
      <c r="F46" s="181"/>
      <c r="G46" s="181"/>
    </row>
    <row r="47" spans="1:8" x14ac:dyDescent="0.2">
      <c r="B47" s="181"/>
      <c r="C47" s="181"/>
      <c r="D47" s="181"/>
      <c r="E47" s="181"/>
      <c r="F47" s="181"/>
      <c r="G47" s="181"/>
    </row>
    <row r="48" spans="1:8" x14ac:dyDescent="0.2">
      <c r="B48" s="181"/>
      <c r="C48" s="181"/>
      <c r="D48" s="181"/>
      <c r="E48" s="181"/>
      <c r="F48" s="181"/>
      <c r="G48" s="181"/>
    </row>
    <row r="49" spans="2:7" x14ac:dyDescent="0.2">
      <c r="B49" s="181"/>
      <c r="C49" s="181"/>
      <c r="D49" s="181"/>
      <c r="E49" s="181"/>
      <c r="F49" s="181"/>
      <c r="G49" s="181"/>
    </row>
    <row r="50" spans="2:7" x14ac:dyDescent="0.2">
      <c r="B50" s="181"/>
      <c r="C50" s="181"/>
      <c r="D50" s="181"/>
      <c r="E50" s="181"/>
      <c r="F50" s="181"/>
      <c r="G50" s="181"/>
    </row>
    <row r="51" spans="2:7" x14ac:dyDescent="0.2">
      <c r="B51" s="181"/>
      <c r="C51" s="181"/>
      <c r="D51" s="181"/>
      <c r="E51" s="181"/>
      <c r="F51" s="181"/>
      <c r="G51" s="181"/>
    </row>
    <row r="52" spans="2:7" x14ac:dyDescent="0.2">
      <c r="B52" s="181"/>
      <c r="C52" s="181"/>
      <c r="D52" s="181"/>
      <c r="E52" s="181"/>
      <c r="F52" s="181"/>
      <c r="G52" s="181"/>
    </row>
    <row r="53" spans="2:7" x14ac:dyDescent="0.2">
      <c r="B53" s="181"/>
      <c r="C53" s="181"/>
      <c r="D53" s="181"/>
      <c r="E53" s="181"/>
      <c r="F53" s="181"/>
      <c r="G53" s="181"/>
    </row>
    <row r="54" spans="2:7" x14ac:dyDescent="0.2">
      <c r="B54" s="181"/>
      <c r="C54" s="181"/>
      <c r="D54" s="181"/>
      <c r="E54" s="181"/>
      <c r="F54" s="181"/>
      <c r="G54" s="181"/>
    </row>
    <row r="55" spans="2:7" x14ac:dyDescent="0.2">
      <c r="B55" s="181"/>
      <c r="C55" s="181"/>
      <c r="D55" s="181"/>
      <c r="E55" s="181"/>
      <c r="F55" s="181"/>
      <c r="G55" s="181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fitToHeight="0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CZ113"/>
  <sheetViews>
    <sheetView showGridLines="0" showZeros="0" tabSelected="1" zoomScale="85" zoomScaleNormal="85" zoomScaleSheetLayoutView="130" workbookViewId="0">
      <selection activeCell="E17" sqref="E17"/>
    </sheetView>
  </sheetViews>
  <sheetFormatPr defaultRowHeight="12.75" x14ac:dyDescent="0.2"/>
  <cols>
    <col min="1" max="1" width="4.42578125" style="86" customWidth="1"/>
    <col min="2" max="2" width="12.7109375" style="86" customWidth="1"/>
    <col min="3" max="3" width="42.140625" style="86" customWidth="1"/>
    <col min="4" max="4" width="5.5703125" style="86" customWidth="1"/>
    <col min="5" max="5" width="8.5703125" style="120" customWidth="1"/>
    <col min="6" max="6" width="9.85546875" style="86" customWidth="1"/>
    <col min="7" max="7" width="13.85546875" style="86" customWidth="1"/>
    <col min="8" max="8" width="68.5703125" style="86" customWidth="1"/>
    <col min="9" max="11" width="9.140625" style="86"/>
    <col min="12" max="12" width="75.42578125" style="86" customWidth="1"/>
    <col min="13" max="13" width="45.28515625" style="86" customWidth="1"/>
    <col min="14" max="16384" width="9.140625" style="86"/>
  </cols>
  <sheetData>
    <row r="1" spans="1:104" ht="15.75" x14ac:dyDescent="0.25">
      <c r="A1" s="185" t="s">
        <v>137</v>
      </c>
      <c r="B1" s="185"/>
      <c r="C1" s="185"/>
      <c r="D1" s="185"/>
      <c r="E1" s="185"/>
      <c r="F1" s="185"/>
      <c r="G1" s="185"/>
    </row>
    <row r="2" spans="1:104" ht="6" customHeight="1" thickBot="1" x14ac:dyDescent="0.25">
      <c r="A2" s="87"/>
      <c r="B2" s="88"/>
      <c r="C2" s="89"/>
      <c r="D2" s="89"/>
      <c r="E2" s="90"/>
      <c r="F2" s="89"/>
      <c r="G2" s="89"/>
    </row>
    <row r="3" spans="1:104" ht="13.5" thickTop="1" x14ac:dyDescent="0.2">
      <c r="A3" s="186" t="s">
        <v>46</v>
      </c>
      <c r="B3" s="187"/>
      <c r="C3" s="82" t="str">
        <f>CONCATENATE(cislostavby," ",nazevstavby)</f>
        <v xml:space="preserve"> ZNOJMO NEMOCNICE - ETAPA. 2</v>
      </c>
      <c r="D3" s="83"/>
      <c r="E3" s="91" t="s">
        <v>48</v>
      </c>
      <c r="F3" s="92"/>
      <c r="G3" s="93"/>
    </row>
    <row r="4" spans="1:104" ht="13.5" thickBot="1" x14ac:dyDescent="0.25">
      <c r="A4" s="188" t="s">
        <v>47</v>
      </c>
      <c r="B4" s="189"/>
      <c r="C4" s="84"/>
      <c r="D4" s="85"/>
      <c r="E4" s="190"/>
      <c r="F4" s="191"/>
      <c r="G4" s="192"/>
    </row>
    <row r="5" spans="1:104" ht="13.5" thickTop="1" x14ac:dyDescent="0.2">
      <c r="A5" s="94" t="s">
        <v>49</v>
      </c>
      <c r="B5" s="95" t="s">
        <v>50</v>
      </c>
      <c r="C5" s="95" t="s">
        <v>51</v>
      </c>
      <c r="D5" s="95" t="s">
        <v>52</v>
      </c>
      <c r="E5" s="95" t="s">
        <v>53</v>
      </c>
      <c r="F5" s="95" t="s">
        <v>54</v>
      </c>
      <c r="G5" s="96" t="s">
        <v>55</v>
      </c>
    </row>
    <row r="6" spans="1:104" x14ac:dyDescent="0.2">
      <c r="A6" s="182" t="s">
        <v>103</v>
      </c>
      <c r="B6" s="183"/>
      <c r="C6" s="183"/>
      <c r="D6" s="97"/>
      <c r="E6" s="98"/>
      <c r="F6" s="98"/>
      <c r="G6" s="99"/>
      <c r="O6" s="100">
        <v>1</v>
      </c>
    </row>
    <row r="7" spans="1:104" x14ac:dyDescent="0.2">
      <c r="A7" s="163">
        <v>1</v>
      </c>
      <c r="B7" s="101" t="s">
        <v>121</v>
      </c>
      <c r="C7" s="102" t="s">
        <v>122</v>
      </c>
      <c r="D7" s="103" t="s">
        <v>123</v>
      </c>
      <c r="E7" s="104">
        <v>1</v>
      </c>
      <c r="F7" s="104"/>
      <c r="G7" s="105">
        <f>E7*F7</f>
        <v>0</v>
      </c>
      <c r="O7" s="100">
        <v>2</v>
      </c>
      <c r="AA7" s="86">
        <v>11</v>
      </c>
      <c r="AB7" s="86">
        <v>3</v>
      </c>
      <c r="AC7" s="86">
        <v>2</v>
      </c>
      <c r="AZ7" s="86">
        <v>1</v>
      </c>
      <c r="BA7" s="86">
        <f>IF(AZ7=1,G7,0)</f>
        <v>0</v>
      </c>
      <c r="BB7" s="86">
        <f>IF(AZ7=2,G7,0)</f>
        <v>0</v>
      </c>
      <c r="BC7" s="86">
        <f>IF(AZ7=3,G7,0)</f>
        <v>0</v>
      </c>
      <c r="BD7" s="86">
        <f>IF(AZ7=4,G7,0)</f>
        <v>0</v>
      </c>
      <c r="BE7" s="86">
        <f>IF(AZ7=5,G7,0)</f>
        <v>0</v>
      </c>
      <c r="CA7" s="106">
        <v>11</v>
      </c>
      <c r="CB7" s="106">
        <v>3</v>
      </c>
      <c r="CZ7" s="86">
        <v>0</v>
      </c>
    </row>
    <row r="8" spans="1:104" s="151" customFormat="1" ht="22.5" x14ac:dyDescent="0.2">
      <c r="A8" s="164">
        <v>2</v>
      </c>
      <c r="B8" s="145" t="s">
        <v>133</v>
      </c>
      <c r="C8" s="146" t="s">
        <v>134</v>
      </c>
      <c r="D8" s="147" t="s">
        <v>65</v>
      </c>
      <c r="E8" s="148">
        <v>5</v>
      </c>
      <c r="F8" s="160"/>
      <c r="G8" s="149">
        <f t="shared" ref="G8" si="0">E8*F8</f>
        <v>0</v>
      </c>
      <c r="O8" s="152"/>
      <c r="CA8" s="153"/>
      <c r="CB8" s="153"/>
    </row>
    <row r="9" spans="1:104" s="151" customFormat="1" ht="16.5" customHeight="1" x14ac:dyDescent="0.2">
      <c r="A9" s="164">
        <v>3</v>
      </c>
      <c r="B9" s="145" t="s">
        <v>136</v>
      </c>
      <c r="C9" s="146" t="s">
        <v>135</v>
      </c>
      <c r="D9" s="103" t="s">
        <v>65</v>
      </c>
      <c r="E9" s="148">
        <v>5</v>
      </c>
      <c r="F9" s="160"/>
      <c r="G9" s="105">
        <f>E9*F9</f>
        <v>0</v>
      </c>
      <c r="H9" s="150"/>
      <c r="O9" s="152"/>
      <c r="CA9" s="153"/>
      <c r="CB9" s="153"/>
    </row>
    <row r="10" spans="1:104" s="151" customFormat="1" ht="15.75" customHeight="1" x14ac:dyDescent="0.2">
      <c r="A10" s="164">
        <v>4</v>
      </c>
      <c r="B10" s="145" t="s">
        <v>125</v>
      </c>
      <c r="C10" s="146" t="s">
        <v>126</v>
      </c>
      <c r="D10" s="103" t="s">
        <v>57</v>
      </c>
      <c r="E10" s="148">
        <v>217</v>
      </c>
      <c r="F10" s="160"/>
      <c r="G10" s="149">
        <f t="shared" ref="G10" si="1">E10*F10</f>
        <v>0</v>
      </c>
      <c r="H10" s="150"/>
      <c r="O10" s="152">
        <v>2</v>
      </c>
      <c r="AA10" s="151">
        <v>1</v>
      </c>
      <c r="AB10" s="151">
        <v>0</v>
      </c>
      <c r="AC10" s="151">
        <v>0</v>
      </c>
      <c r="AZ10" s="151">
        <v>1</v>
      </c>
      <c r="BA10" s="151" t="e">
        <f>IF(AZ10=1,#REF!,0)</f>
        <v>#REF!</v>
      </c>
      <c r="BB10" s="151">
        <f>IF(AZ10=2,#REF!,0)</f>
        <v>0</v>
      </c>
      <c r="BC10" s="151">
        <f>IF(AZ10=3,#REF!,0)</f>
        <v>0</v>
      </c>
      <c r="BD10" s="151">
        <f>IF(AZ10=4,#REF!,0)</f>
        <v>0</v>
      </c>
      <c r="BE10" s="151">
        <f>IF(AZ10=5,#REF!,0)</f>
        <v>0</v>
      </c>
      <c r="CA10" s="153">
        <v>1</v>
      </c>
      <c r="CB10" s="153">
        <v>0</v>
      </c>
      <c r="CZ10" s="151">
        <v>0</v>
      </c>
    </row>
    <row r="11" spans="1:104" s="151" customFormat="1" ht="36.75" customHeight="1" x14ac:dyDescent="0.2">
      <c r="A11" s="164">
        <v>5</v>
      </c>
      <c r="B11" s="145" t="s">
        <v>125</v>
      </c>
      <c r="C11" s="146" t="s">
        <v>127</v>
      </c>
      <c r="D11" s="103" t="s">
        <v>57</v>
      </c>
      <c r="E11" s="148">
        <v>121</v>
      </c>
      <c r="F11" s="160"/>
      <c r="G11" s="149">
        <f t="shared" ref="G11" si="2">E11*F11</f>
        <v>0</v>
      </c>
      <c r="H11" s="150"/>
      <c r="O11" s="152">
        <v>2</v>
      </c>
      <c r="AA11" s="151">
        <v>1</v>
      </c>
      <c r="AB11" s="151">
        <v>0</v>
      </c>
      <c r="AC11" s="151">
        <v>0</v>
      </c>
      <c r="AZ11" s="151">
        <v>1</v>
      </c>
      <c r="BA11" s="151" t="e">
        <f>IF(AZ11=1,#REF!,0)</f>
        <v>#REF!</v>
      </c>
      <c r="BB11" s="151">
        <f>IF(AZ11=2,#REF!,0)</f>
        <v>0</v>
      </c>
      <c r="BC11" s="151">
        <f>IF(AZ11=3,#REF!,0)</f>
        <v>0</v>
      </c>
      <c r="BD11" s="151">
        <f>IF(AZ11=4,#REF!,0)</f>
        <v>0</v>
      </c>
      <c r="BE11" s="151">
        <f>IF(AZ11=5,#REF!,0)</f>
        <v>0</v>
      </c>
      <c r="CA11" s="153">
        <v>1</v>
      </c>
      <c r="CB11" s="153">
        <v>0</v>
      </c>
      <c r="CZ11" s="151">
        <v>0</v>
      </c>
    </row>
    <row r="12" spans="1:104" s="151" customFormat="1" ht="16.5" customHeight="1" x14ac:dyDescent="0.2">
      <c r="A12" s="164">
        <v>6</v>
      </c>
      <c r="B12" s="145" t="s">
        <v>129</v>
      </c>
      <c r="C12" s="146" t="s">
        <v>128</v>
      </c>
      <c r="D12" s="103" t="s">
        <v>65</v>
      </c>
      <c r="E12" s="148">
        <v>100</v>
      </c>
      <c r="F12" s="160"/>
      <c r="G12" s="105">
        <f>E12*F12</f>
        <v>0</v>
      </c>
      <c r="H12" s="150"/>
      <c r="O12" s="152"/>
      <c r="CA12" s="153"/>
      <c r="CB12" s="153"/>
    </row>
    <row r="13" spans="1:104" ht="22.5" x14ac:dyDescent="0.2">
      <c r="A13" s="163">
        <v>7</v>
      </c>
      <c r="B13" s="101" t="s">
        <v>124</v>
      </c>
      <c r="C13" s="102" t="s">
        <v>131</v>
      </c>
      <c r="D13" s="103" t="s">
        <v>58</v>
      </c>
      <c r="E13" s="104">
        <v>2.5</v>
      </c>
      <c r="F13" s="104"/>
      <c r="G13" s="105">
        <f>E13*F13</f>
        <v>0</v>
      </c>
      <c r="O13" s="100">
        <v>2</v>
      </c>
      <c r="AA13" s="86">
        <v>1</v>
      </c>
      <c r="AB13" s="86">
        <v>1</v>
      </c>
      <c r="AC13" s="86">
        <v>1</v>
      </c>
      <c r="AZ13" s="86">
        <v>1</v>
      </c>
      <c r="BA13" s="86">
        <f>IF(AZ13=1,G13,0)</f>
        <v>0</v>
      </c>
      <c r="BB13" s="86">
        <f>IF(AZ13=2,G13,0)</f>
        <v>0</v>
      </c>
      <c r="BC13" s="86">
        <f>IF(AZ13=3,G13,0)</f>
        <v>0</v>
      </c>
      <c r="BD13" s="86">
        <f>IF(AZ13=4,G13,0)</f>
        <v>0</v>
      </c>
      <c r="BE13" s="86">
        <f>IF(AZ13=5,G13,0)</f>
        <v>0</v>
      </c>
      <c r="CA13" s="106">
        <v>1</v>
      </c>
      <c r="CB13" s="106">
        <v>1</v>
      </c>
      <c r="CZ13" s="86">
        <v>0</v>
      </c>
    </row>
    <row r="14" spans="1:104" x14ac:dyDescent="0.2">
      <c r="A14" s="111"/>
      <c r="B14" s="112" t="s">
        <v>56</v>
      </c>
      <c r="C14" s="113" t="str">
        <f>CONCATENATE(A6)</f>
        <v>PŘÍPRAVA ÚZEMÍ</v>
      </c>
      <c r="D14" s="114"/>
      <c r="E14" s="115"/>
      <c r="F14" s="116"/>
      <c r="G14" s="117">
        <f>SUM(G7:G13)</f>
        <v>0</v>
      </c>
      <c r="M14" s="107" t="s">
        <v>59</v>
      </c>
      <c r="O14" s="100"/>
    </row>
    <row r="15" spans="1:104" x14ac:dyDescent="0.2">
      <c r="A15" s="182" t="s">
        <v>63</v>
      </c>
      <c r="B15" s="183"/>
      <c r="C15" s="183"/>
      <c r="D15" s="97"/>
      <c r="E15" s="98"/>
      <c r="F15" s="98"/>
      <c r="G15" s="99"/>
      <c r="M15" s="107" t="s">
        <v>60</v>
      </c>
      <c r="O15" s="100"/>
    </row>
    <row r="16" spans="1:104" s="151" customFormat="1" ht="15" customHeight="1" x14ac:dyDescent="0.2">
      <c r="A16" s="164">
        <v>8</v>
      </c>
      <c r="B16" s="145" t="s">
        <v>64</v>
      </c>
      <c r="C16" s="146" t="s">
        <v>91</v>
      </c>
      <c r="D16" s="147" t="s">
        <v>65</v>
      </c>
      <c r="E16" s="148">
        <v>37</v>
      </c>
      <c r="F16" s="160"/>
      <c r="G16" s="149">
        <f t="shared" ref="G16:G21" si="3">E16*F16</f>
        <v>0</v>
      </c>
      <c r="H16" s="150"/>
      <c r="O16" s="152">
        <v>2</v>
      </c>
      <c r="AA16" s="151">
        <v>1</v>
      </c>
      <c r="AB16" s="151">
        <v>0</v>
      </c>
      <c r="AC16" s="151">
        <v>0</v>
      </c>
      <c r="AZ16" s="151">
        <v>1</v>
      </c>
      <c r="BA16" s="151" t="e">
        <f>IF(AZ16=1,#REF!,0)</f>
        <v>#REF!</v>
      </c>
      <c r="BB16" s="151">
        <f>IF(AZ16=2,#REF!,0)</f>
        <v>0</v>
      </c>
      <c r="BC16" s="151">
        <f>IF(AZ16=3,#REF!,0)</f>
        <v>0</v>
      </c>
      <c r="BD16" s="151">
        <f>IF(AZ16=4,#REF!,0)</f>
        <v>0</v>
      </c>
      <c r="BE16" s="151">
        <f>IF(AZ16=5,#REF!,0)</f>
        <v>0</v>
      </c>
      <c r="CA16" s="153">
        <v>1</v>
      </c>
      <c r="CB16" s="153">
        <v>0</v>
      </c>
      <c r="CZ16" s="151">
        <v>0</v>
      </c>
    </row>
    <row r="17" spans="1:104" x14ac:dyDescent="0.2">
      <c r="A17" s="165">
        <v>9</v>
      </c>
      <c r="B17" s="124" t="s">
        <v>92</v>
      </c>
      <c r="C17" s="125" t="s">
        <v>93</v>
      </c>
      <c r="D17" s="103" t="s">
        <v>65</v>
      </c>
      <c r="E17" s="104">
        <v>37</v>
      </c>
      <c r="F17" s="141"/>
      <c r="G17" s="105">
        <f t="shared" si="3"/>
        <v>0</v>
      </c>
      <c r="M17" s="107" t="s">
        <v>61</v>
      </c>
      <c r="O17" s="100"/>
    </row>
    <row r="18" spans="1:104" x14ac:dyDescent="0.2">
      <c r="A18" s="165">
        <v>10</v>
      </c>
      <c r="B18" s="124" t="s">
        <v>66</v>
      </c>
      <c r="C18" s="125" t="s">
        <v>67</v>
      </c>
      <c r="D18" s="103" t="s">
        <v>65</v>
      </c>
      <c r="E18" s="104">
        <v>37</v>
      </c>
      <c r="F18" s="141"/>
      <c r="G18" s="105">
        <f t="shared" si="3"/>
        <v>0</v>
      </c>
      <c r="M18" s="107" t="s">
        <v>62</v>
      </c>
      <c r="O18" s="100"/>
    </row>
    <row r="19" spans="1:104" x14ac:dyDescent="0.2">
      <c r="A19" s="165">
        <v>11</v>
      </c>
      <c r="B19" s="145" t="s">
        <v>68</v>
      </c>
      <c r="C19" s="125" t="s">
        <v>95</v>
      </c>
      <c r="D19" s="103" t="s">
        <v>65</v>
      </c>
      <c r="E19" s="104">
        <v>37</v>
      </c>
      <c r="F19" s="141"/>
      <c r="G19" s="105">
        <f t="shared" si="3"/>
        <v>0</v>
      </c>
      <c r="O19" s="100">
        <v>2</v>
      </c>
      <c r="AA19" s="86">
        <v>1</v>
      </c>
      <c r="AB19" s="86">
        <v>1</v>
      </c>
      <c r="AC19" s="86">
        <v>1</v>
      </c>
      <c r="AZ19" s="86">
        <v>1</v>
      </c>
      <c r="BA19" s="86" t="e">
        <f>IF(AZ19=1,#REF!,0)</f>
        <v>#REF!</v>
      </c>
      <c r="BB19" s="86">
        <f>IF(AZ19=2,#REF!,0)</f>
        <v>0</v>
      </c>
      <c r="BC19" s="86">
        <f>IF(AZ19=3,#REF!,0)</f>
        <v>0</v>
      </c>
      <c r="BD19" s="86">
        <f>IF(AZ19=4,#REF!,0)</f>
        <v>0</v>
      </c>
      <c r="BE19" s="86">
        <f>IF(AZ19=5,#REF!,0)</f>
        <v>0</v>
      </c>
      <c r="CA19" s="106">
        <v>1</v>
      </c>
      <c r="CB19" s="106">
        <v>1</v>
      </c>
      <c r="CZ19" s="86">
        <v>0</v>
      </c>
    </row>
    <row r="20" spans="1:104" s="154" customFormat="1" x14ac:dyDescent="0.2">
      <c r="A20" s="165">
        <v>12</v>
      </c>
      <c r="B20" s="124" t="s">
        <v>69</v>
      </c>
      <c r="C20" s="125" t="s">
        <v>94</v>
      </c>
      <c r="D20" s="103" t="s">
        <v>57</v>
      </c>
      <c r="E20" s="104">
        <v>37</v>
      </c>
      <c r="F20" s="141"/>
      <c r="G20" s="105">
        <f t="shared" si="3"/>
        <v>0</v>
      </c>
      <c r="O20" s="137">
        <v>4</v>
      </c>
      <c r="BA20" s="155" t="e">
        <f>SUM(BA15:BA19)</f>
        <v>#REF!</v>
      </c>
      <c r="BB20" s="155">
        <f>SUM(BB15:BB19)</f>
        <v>0</v>
      </c>
      <c r="BC20" s="155">
        <f>SUM(BC15:BC19)</f>
        <v>0</v>
      </c>
      <c r="BD20" s="155">
        <f>SUM(BD15:BD19)</f>
        <v>0</v>
      </c>
      <c r="BE20" s="155">
        <f>SUM(BE15:BE19)</f>
        <v>0</v>
      </c>
    </row>
    <row r="21" spans="1:104" x14ac:dyDescent="0.2">
      <c r="A21" s="165">
        <v>13</v>
      </c>
      <c r="B21" s="124" t="s">
        <v>70</v>
      </c>
      <c r="C21" s="125" t="s">
        <v>71</v>
      </c>
      <c r="D21" s="103" t="s">
        <v>58</v>
      </c>
      <c r="E21" s="104">
        <v>2.96</v>
      </c>
      <c r="F21" s="141"/>
      <c r="G21" s="105">
        <f t="shared" si="3"/>
        <v>0</v>
      </c>
      <c r="O21" s="100">
        <v>1</v>
      </c>
    </row>
    <row r="22" spans="1:104" x14ac:dyDescent="0.2">
      <c r="A22" s="166"/>
      <c r="B22" s="108"/>
      <c r="C22" s="195" t="s">
        <v>107</v>
      </c>
      <c r="D22" s="196"/>
      <c r="E22" s="109">
        <v>2.96</v>
      </c>
      <c r="F22" s="158"/>
      <c r="G22" s="110"/>
      <c r="O22" s="100">
        <v>2</v>
      </c>
      <c r="AA22" s="86">
        <v>1</v>
      </c>
      <c r="AB22" s="86">
        <v>1</v>
      </c>
      <c r="AC22" s="86">
        <v>1</v>
      </c>
      <c r="AZ22" s="86">
        <v>1</v>
      </c>
      <c r="BA22" s="86">
        <f t="shared" ref="BA22:BA27" si="4">IF(AZ22=1,G16,0)</f>
        <v>0</v>
      </c>
      <c r="BB22" s="86">
        <f t="shared" ref="BB22:BB27" si="5">IF(AZ22=2,G16,0)</f>
        <v>0</v>
      </c>
      <c r="BC22" s="86">
        <f t="shared" ref="BC22:BC27" si="6">IF(AZ22=3,G16,0)</f>
        <v>0</v>
      </c>
      <c r="BD22" s="86">
        <f t="shared" ref="BD22:BD27" si="7">IF(AZ22=4,G16,0)</f>
        <v>0</v>
      </c>
      <c r="BE22" s="86">
        <f t="shared" ref="BE22:BE27" si="8">IF(AZ22=5,G16,0)</f>
        <v>0</v>
      </c>
      <c r="CA22" s="106">
        <v>1</v>
      </c>
      <c r="CB22" s="106">
        <v>1</v>
      </c>
      <c r="CZ22" s="86">
        <v>0</v>
      </c>
    </row>
    <row r="23" spans="1:104" x14ac:dyDescent="0.2">
      <c r="A23" s="165">
        <v>14</v>
      </c>
      <c r="B23" s="124" t="s">
        <v>73</v>
      </c>
      <c r="C23" s="125" t="s">
        <v>74</v>
      </c>
      <c r="D23" s="103" t="s">
        <v>58</v>
      </c>
      <c r="E23" s="104">
        <v>2.96</v>
      </c>
      <c r="F23" s="141"/>
      <c r="G23" s="105">
        <f>E23*F23</f>
        <v>0</v>
      </c>
      <c r="O23" s="100">
        <v>2</v>
      </c>
      <c r="AA23" s="86">
        <v>1</v>
      </c>
      <c r="AB23" s="86">
        <v>0</v>
      </c>
      <c r="AC23" s="86">
        <v>0</v>
      </c>
      <c r="AZ23" s="86">
        <v>1</v>
      </c>
      <c r="BA23" s="86">
        <f t="shared" si="4"/>
        <v>0</v>
      </c>
      <c r="BB23" s="86">
        <f t="shared" si="5"/>
        <v>0</v>
      </c>
      <c r="BC23" s="86">
        <f t="shared" si="6"/>
        <v>0</v>
      </c>
      <c r="BD23" s="86">
        <f t="shared" si="7"/>
        <v>0</v>
      </c>
      <c r="BE23" s="86">
        <f t="shared" si="8"/>
        <v>0</v>
      </c>
      <c r="CA23" s="106">
        <v>1</v>
      </c>
      <c r="CB23" s="106">
        <v>0</v>
      </c>
      <c r="CZ23" s="86">
        <v>0</v>
      </c>
    </row>
    <row r="24" spans="1:104" x14ac:dyDescent="0.2">
      <c r="A24" s="165">
        <v>15</v>
      </c>
      <c r="B24" s="124" t="s">
        <v>23</v>
      </c>
      <c r="C24" s="125" t="s">
        <v>90</v>
      </c>
      <c r="D24" s="103" t="s">
        <v>75</v>
      </c>
      <c r="E24" s="104">
        <v>9.25</v>
      </c>
      <c r="F24" s="141"/>
      <c r="G24" s="105">
        <f>E24*F24</f>
        <v>0</v>
      </c>
      <c r="O24" s="100">
        <v>2</v>
      </c>
      <c r="AA24" s="86">
        <v>1</v>
      </c>
      <c r="AB24" s="86">
        <v>1</v>
      </c>
      <c r="AC24" s="86">
        <v>1</v>
      </c>
      <c r="AZ24" s="86">
        <v>1</v>
      </c>
      <c r="BA24" s="86">
        <f t="shared" si="4"/>
        <v>0</v>
      </c>
      <c r="BB24" s="86">
        <f t="shared" si="5"/>
        <v>0</v>
      </c>
      <c r="BC24" s="86">
        <f t="shared" si="6"/>
        <v>0</v>
      </c>
      <c r="BD24" s="86">
        <f t="shared" si="7"/>
        <v>0</v>
      </c>
      <c r="BE24" s="86">
        <f t="shared" si="8"/>
        <v>0</v>
      </c>
      <c r="CA24" s="106">
        <v>1</v>
      </c>
      <c r="CB24" s="106">
        <v>1</v>
      </c>
      <c r="CZ24" s="86">
        <v>5.5999999999999995E-4</v>
      </c>
    </row>
    <row r="25" spans="1:104" x14ac:dyDescent="0.2">
      <c r="A25" s="166"/>
      <c r="B25" s="108"/>
      <c r="C25" s="195" t="s">
        <v>108</v>
      </c>
      <c r="D25" s="196"/>
      <c r="E25" s="109">
        <v>9.25</v>
      </c>
      <c r="F25" s="158"/>
      <c r="G25" s="110"/>
      <c r="O25" s="100">
        <v>2</v>
      </c>
      <c r="AA25" s="86">
        <v>1</v>
      </c>
      <c r="AB25" s="86">
        <v>1</v>
      </c>
      <c r="AC25" s="86">
        <v>1</v>
      </c>
      <c r="AZ25" s="86">
        <v>1</v>
      </c>
      <c r="BA25" s="86">
        <f t="shared" si="4"/>
        <v>0</v>
      </c>
      <c r="BB25" s="86">
        <f t="shared" si="5"/>
        <v>0</v>
      </c>
      <c r="BC25" s="86">
        <f t="shared" si="6"/>
        <v>0</v>
      </c>
      <c r="BD25" s="86">
        <f t="shared" si="7"/>
        <v>0</v>
      </c>
      <c r="BE25" s="86">
        <f t="shared" si="8"/>
        <v>0</v>
      </c>
      <c r="CA25" s="106">
        <v>1</v>
      </c>
      <c r="CB25" s="106">
        <v>1</v>
      </c>
      <c r="CZ25" s="86">
        <v>0</v>
      </c>
    </row>
    <row r="26" spans="1:104" x14ac:dyDescent="0.2">
      <c r="A26" s="165">
        <v>16</v>
      </c>
      <c r="B26" s="124" t="s">
        <v>23</v>
      </c>
      <c r="C26" s="125" t="s">
        <v>89</v>
      </c>
      <c r="D26" s="103" t="s">
        <v>75</v>
      </c>
      <c r="E26" s="104">
        <v>111</v>
      </c>
      <c r="F26" s="141"/>
      <c r="G26" s="105">
        <f>E26*F26</f>
        <v>0</v>
      </c>
      <c r="O26" s="100">
        <v>2</v>
      </c>
      <c r="AA26" s="86">
        <v>1</v>
      </c>
      <c r="AB26" s="86">
        <v>0</v>
      </c>
      <c r="AC26" s="86">
        <v>0</v>
      </c>
      <c r="AZ26" s="86">
        <v>1</v>
      </c>
      <c r="BA26" s="86">
        <f t="shared" si="4"/>
        <v>0</v>
      </c>
      <c r="BB26" s="86">
        <f t="shared" si="5"/>
        <v>0</v>
      </c>
      <c r="BC26" s="86">
        <f t="shared" si="6"/>
        <v>0</v>
      </c>
      <c r="BD26" s="86">
        <f t="shared" si="7"/>
        <v>0</v>
      </c>
      <c r="BE26" s="86">
        <f t="shared" si="8"/>
        <v>0</v>
      </c>
      <c r="CA26" s="106">
        <v>1</v>
      </c>
      <c r="CB26" s="106">
        <v>0</v>
      </c>
      <c r="CZ26" s="86">
        <v>0</v>
      </c>
    </row>
    <row r="27" spans="1:104" x14ac:dyDescent="0.2">
      <c r="A27" s="166"/>
      <c r="B27" s="108"/>
      <c r="C27" s="195" t="s">
        <v>109</v>
      </c>
      <c r="D27" s="196"/>
      <c r="E27" s="109">
        <v>111</v>
      </c>
      <c r="F27" s="158"/>
      <c r="G27" s="110"/>
      <c r="O27" s="100">
        <v>2</v>
      </c>
      <c r="AA27" s="86">
        <v>1</v>
      </c>
      <c r="AB27" s="86">
        <v>1</v>
      </c>
      <c r="AC27" s="86">
        <v>1</v>
      </c>
      <c r="AZ27" s="86">
        <v>1</v>
      </c>
      <c r="BA27" s="86">
        <f t="shared" si="4"/>
        <v>0</v>
      </c>
      <c r="BB27" s="86">
        <f t="shared" si="5"/>
        <v>0</v>
      </c>
      <c r="BC27" s="86">
        <f t="shared" si="6"/>
        <v>0</v>
      </c>
      <c r="BD27" s="86">
        <f t="shared" si="7"/>
        <v>0</v>
      </c>
      <c r="BE27" s="86">
        <f t="shared" si="8"/>
        <v>0</v>
      </c>
      <c r="CA27" s="106">
        <v>1</v>
      </c>
      <c r="CB27" s="106">
        <v>1</v>
      </c>
      <c r="CZ27" s="86">
        <v>0</v>
      </c>
    </row>
    <row r="28" spans="1:104" x14ac:dyDescent="0.2">
      <c r="A28" s="165">
        <v>17</v>
      </c>
      <c r="B28" s="124" t="s">
        <v>23</v>
      </c>
      <c r="C28" s="125" t="s">
        <v>77</v>
      </c>
      <c r="D28" s="103" t="s">
        <v>65</v>
      </c>
      <c r="E28" s="104">
        <v>555</v>
      </c>
      <c r="F28" s="141"/>
      <c r="G28" s="105">
        <f>E28*F28</f>
        <v>0</v>
      </c>
      <c r="M28" s="107" t="s">
        <v>72</v>
      </c>
      <c r="O28" s="100"/>
    </row>
    <row r="29" spans="1:104" x14ac:dyDescent="0.2">
      <c r="A29" s="166"/>
      <c r="B29" s="108"/>
      <c r="C29" s="195" t="s">
        <v>110</v>
      </c>
      <c r="D29" s="196"/>
      <c r="E29" s="109">
        <v>555</v>
      </c>
      <c r="F29" s="158"/>
      <c r="G29" s="110"/>
      <c r="O29" s="100">
        <v>2</v>
      </c>
      <c r="AA29" s="86">
        <v>1</v>
      </c>
      <c r="AB29" s="86">
        <v>1</v>
      </c>
      <c r="AC29" s="86">
        <v>1</v>
      </c>
      <c r="AZ29" s="86">
        <v>1</v>
      </c>
      <c r="BA29" s="86">
        <f>IF(AZ29=1,G23,0)</f>
        <v>0</v>
      </c>
      <c r="BB29" s="86">
        <f>IF(AZ29=2,G23,0)</f>
        <v>0</v>
      </c>
      <c r="BC29" s="86">
        <f>IF(AZ29=3,G23,0)</f>
        <v>0</v>
      </c>
      <c r="BD29" s="86">
        <f>IF(AZ29=4,G23,0)</f>
        <v>0</v>
      </c>
      <c r="BE29" s="86">
        <f>IF(AZ29=5,G23,0)</f>
        <v>0</v>
      </c>
      <c r="CA29" s="106">
        <v>1</v>
      </c>
      <c r="CB29" s="106">
        <v>1</v>
      </c>
      <c r="CZ29" s="86">
        <v>0</v>
      </c>
    </row>
    <row r="30" spans="1:104" ht="22.5" x14ac:dyDescent="0.2">
      <c r="A30" s="163">
        <v>18</v>
      </c>
      <c r="B30" s="101" t="s">
        <v>23</v>
      </c>
      <c r="C30" s="102" t="s">
        <v>119</v>
      </c>
      <c r="D30" s="103" t="s">
        <v>65</v>
      </c>
      <c r="E30" s="104">
        <v>37</v>
      </c>
      <c r="F30" s="104"/>
      <c r="G30" s="105">
        <f>E30*F30</f>
        <v>0</v>
      </c>
      <c r="O30" s="100">
        <v>2</v>
      </c>
      <c r="AA30" s="86">
        <v>12</v>
      </c>
      <c r="AB30" s="86">
        <v>0</v>
      </c>
      <c r="AC30" s="86">
        <v>20</v>
      </c>
      <c r="AZ30" s="86">
        <v>1</v>
      </c>
      <c r="BA30" s="86">
        <f>IF(AZ30=1,G30,0)</f>
        <v>0</v>
      </c>
      <c r="BB30" s="86">
        <f>IF(AZ30=2,G30,0)</f>
        <v>0</v>
      </c>
      <c r="BC30" s="86">
        <f>IF(AZ30=3,G30,0)</f>
        <v>0</v>
      </c>
      <c r="BD30" s="86">
        <f>IF(AZ30=4,G30,0)</f>
        <v>0</v>
      </c>
      <c r="BE30" s="86">
        <f>IF(AZ30=5,G30,0)</f>
        <v>0</v>
      </c>
      <c r="CA30" s="106">
        <v>12</v>
      </c>
      <c r="CB30" s="106">
        <v>0</v>
      </c>
      <c r="CZ30" s="86">
        <v>0</v>
      </c>
    </row>
    <row r="31" spans="1:104" x14ac:dyDescent="0.2">
      <c r="A31" s="167"/>
      <c r="B31" s="108"/>
      <c r="C31" s="195" t="s">
        <v>120</v>
      </c>
      <c r="D31" s="196"/>
      <c r="E31" s="109">
        <v>37</v>
      </c>
      <c r="F31" s="162"/>
      <c r="G31" s="110"/>
      <c r="M31" s="107" t="s">
        <v>118</v>
      </c>
      <c r="O31" s="100"/>
    </row>
    <row r="32" spans="1:104" x14ac:dyDescent="0.2">
      <c r="A32" s="168">
        <v>19</v>
      </c>
      <c r="B32" s="126" t="s">
        <v>82</v>
      </c>
      <c r="C32" s="127" t="s">
        <v>113</v>
      </c>
      <c r="D32" s="128" t="s">
        <v>65</v>
      </c>
      <c r="E32" s="129">
        <v>3</v>
      </c>
      <c r="F32" s="142"/>
      <c r="G32" s="130">
        <f>E32*F32</f>
        <v>0</v>
      </c>
      <c r="H32" s="135"/>
      <c r="O32" s="100">
        <v>2</v>
      </c>
      <c r="AA32" s="86">
        <v>12</v>
      </c>
      <c r="AB32" s="86">
        <v>0</v>
      </c>
      <c r="AC32" s="86">
        <v>12</v>
      </c>
      <c r="AZ32" s="86">
        <v>1</v>
      </c>
      <c r="BA32" s="86">
        <f>IF(AZ32=1,G26,0)</f>
        <v>0</v>
      </c>
      <c r="BB32" s="86">
        <f>IF(AZ32=2,G26,0)</f>
        <v>0</v>
      </c>
      <c r="BC32" s="86">
        <f>IF(AZ32=3,G26,0)</f>
        <v>0</v>
      </c>
      <c r="BD32" s="86">
        <f>IF(AZ32=4,G26,0)</f>
        <v>0</v>
      </c>
      <c r="BE32" s="86">
        <f>IF(AZ32=5,G26,0)</f>
        <v>0</v>
      </c>
      <c r="CA32" s="106">
        <v>12</v>
      </c>
      <c r="CB32" s="106">
        <v>0</v>
      </c>
      <c r="CZ32" s="86">
        <v>1E-3</v>
      </c>
    </row>
    <row r="33" spans="1:104" x14ac:dyDescent="0.2">
      <c r="A33" s="168">
        <v>20</v>
      </c>
      <c r="B33" s="126" t="s">
        <v>82</v>
      </c>
      <c r="C33" s="127" t="s">
        <v>114</v>
      </c>
      <c r="D33" s="128" t="s">
        <v>65</v>
      </c>
      <c r="E33" s="129">
        <v>3</v>
      </c>
      <c r="F33" s="142"/>
      <c r="G33" s="130">
        <f>E33*F33</f>
        <v>0</v>
      </c>
      <c r="H33" s="135"/>
      <c r="O33" s="100">
        <v>2</v>
      </c>
      <c r="AA33" s="86">
        <v>12</v>
      </c>
      <c r="AB33" s="86">
        <v>0</v>
      </c>
      <c r="AC33" s="86">
        <v>12</v>
      </c>
      <c r="AZ33" s="86">
        <v>1</v>
      </c>
      <c r="BA33" s="86">
        <f>IF(AZ33=1,G27,0)</f>
        <v>0</v>
      </c>
      <c r="BB33" s="86">
        <f>IF(AZ33=2,G27,0)</f>
        <v>0</v>
      </c>
      <c r="BC33" s="86">
        <f>IF(AZ33=3,G27,0)</f>
        <v>0</v>
      </c>
      <c r="BD33" s="86">
        <f>IF(AZ33=4,G27,0)</f>
        <v>0</v>
      </c>
      <c r="BE33" s="86">
        <f>IF(AZ33=5,G27,0)</f>
        <v>0</v>
      </c>
      <c r="CA33" s="106">
        <v>12</v>
      </c>
      <c r="CB33" s="106">
        <v>0</v>
      </c>
      <c r="CZ33" s="86">
        <v>1E-3</v>
      </c>
    </row>
    <row r="34" spans="1:104" x14ac:dyDescent="0.2">
      <c r="A34" s="168">
        <v>21</v>
      </c>
      <c r="B34" s="126" t="s">
        <v>82</v>
      </c>
      <c r="C34" s="134" t="s">
        <v>88</v>
      </c>
      <c r="D34" s="128" t="s">
        <v>65</v>
      </c>
      <c r="E34" s="129">
        <v>4</v>
      </c>
      <c r="F34" s="142"/>
      <c r="G34" s="130">
        <f>E34*F34</f>
        <v>0</v>
      </c>
      <c r="M34" s="107" t="s">
        <v>76</v>
      </c>
      <c r="O34" s="100"/>
    </row>
    <row r="35" spans="1:104" x14ac:dyDescent="0.2">
      <c r="A35" s="168">
        <v>22</v>
      </c>
      <c r="B35" s="126" t="s">
        <v>82</v>
      </c>
      <c r="C35" s="134" t="s">
        <v>115</v>
      </c>
      <c r="D35" s="128" t="s">
        <v>65</v>
      </c>
      <c r="E35" s="129">
        <v>13</v>
      </c>
      <c r="F35" s="142"/>
      <c r="G35" s="130">
        <f t="shared" ref="G35:G37" si="9">E35*F35</f>
        <v>0</v>
      </c>
      <c r="M35" s="107"/>
      <c r="O35" s="100"/>
    </row>
    <row r="36" spans="1:104" ht="13.5" customHeight="1" x14ac:dyDescent="0.2">
      <c r="A36" s="168">
        <v>23</v>
      </c>
      <c r="B36" s="126" t="s">
        <v>82</v>
      </c>
      <c r="C36" s="134" t="s">
        <v>116</v>
      </c>
      <c r="D36" s="128" t="s">
        <v>65</v>
      </c>
      <c r="E36" s="129">
        <v>9</v>
      </c>
      <c r="F36" s="142"/>
      <c r="G36" s="130">
        <f t="shared" si="9"/>
        <v>0</v>
      </c>
      <c r="M36" s="107"/>
      <c r="O36" s="100"/>
    </row>
    <row r="37" spans="1:104" x14ac:dyDescent="0.2">
      <c r="A37" s="168">
        <v>24</v>
      </c>
      <c r="B37" s="126" t="s">
        <v>82</v>
      </c>
      <c r="C37" s="134" t="s">
        <v>117</v>
      </c>
      <c r="D37" s="128" t="s">
        <v>65</v>
      </c>
      <c r="E37" s="129">
        <v>5</v>
      </c>
      <c r="F37" s="142"/>
      <c r="G37" s="130">
        <f t="shared" si="9"/>
        <v>0</v>
      </c>
      <c r="M37" s="107"/>
      <c r="O37" s="100"/>
    </row>
    <row r="38" spans="1:104" x14ac:dyDescent="0.2">
      <c r="A38" s="168">
        <v>25</v>
      </c>
      <c r="B38" s="126" t="s">
        <v>82</v>
      </c>
      <c r="C38" s="127" t="s">
        <v>78</v>
      </c>
      <c r="D38" s="128" t="s">
        <v>65</v>
      </c>
      <c r="E38" s="129">
        <v>111</v>
      </c>
      <c r="F38" s="142"/>
      <c r="G38" s="130">
        <f t="shared" ref="G38" si="10">E38*F38</f>
        <v>0</v>
      </c>
      <c r="O38" s="100">
        <v>2</v>
      </c>
      <c r="AA38" s="86">
        <v>3</v>
      </c>
      <c r="AB38" s="86">
        <v>1</v>
      </c>
      <c r="AC38" s="86">
        <v>2660000</v>
      </c>
      <c r="AZ38" s="86">
        <v>1</v>
      </c>
      <c r="BA38" s="86" t="e">
        <f>IF(AZ38=1,#REF!,0)</f>
        <v>#REF!</v>
      </c>
      <c r="BB38" s="86">
        <f>IF(AZ38=2,#REF!,0)</f>
        <v>0</v>
      </c>
      <c r="BC38" s="86">
        <f>IF(AZ38=3,#REF!,0)</f>
        <v>0</v>
      </c>
      <c r="BD38" s="86">
        <f>IF(AZ38=4,#REF!,0)</f>
        <v>0</v>
      </c>
      <c r="BE38" s="86">
        <f>IF(AZ38=5,#REF!,0)</f>
        <v>0</v>
      </c>
      <c r="CA38" s="106">
        <v>3</v>
      </c>
      <c r="CB38" s="106">
        <v>1</v>
      </c>
      <c r="CZ38" s="86">
        <v>0</v>
      </c>
    </row>
    <row r="39" spans="1:104" x14ac:dyDescent="0.2">
      <c r="A39" s="169"/>
      <c r="B39" s="108"/>
      <c r="C39" s="127" t="s">
        <v>112</v>
      </c>
      <c r="D39" s="127"/>
      <c r="E39" s="109">
        <v>111</v>
      </c>
      <c r="F39" s="158"/>
      <c r="G39" s="110"/>
      <c r="O39" s="100">
        <v>2</v>
      </c>
      <c r="AA39" s="86">
        <v>3</v>
      </c>
      <c r="AB39" s="86">
        <v>1</v>
      </c>
      <c r="AC39" s="86">
        <v>2660001</v>
      </c>
      <c r="AZ39" s="86">
        <v>1</v>
      </c>
      <c r="BA39" s="86" t="e">
        <f>IF(AZ39=1,#REF!,0)</f>
        <v>#REF!</v>
      </c>
      <c r="BB39" s="86">
        <f>IF(AZ39=2,#REF!,0)</f>
        <v>0</v>
      </c>
      <c r="BC39" s="86">
        <f>IF(AZ39=3,#REF!,0)</f>
        <v>0</v>
      </c>
      <c r="BD39" s="86">
        <f>IF(AZ39=4,#REF!,0)</f>
        <v>0</v>
      </c>
      <c r="BE39" s="86">
        <f>IF(AZ39=5,#REF!,0)</f>
        <v>0</v>
      </c>
      <c r="CA39" s="106">
        <v>3</v>
      </c>
      <c r="CB39" s="106">
        <v>1</v>
      </c>
      <c r="CZ39" s="86">
        <v>0.01</v>
      </c>
    </row>
    <row r="40" spans="1:104" x14ac:dyDescent="0.2">
      <c r="A40" s="168">
        <v>26</v>
      </c>
      <c r="B40" s="126" t="s">
        <v>82</v>
      </c>
      <c r="C40" s="127" t="s">
        <v>79</v>
      </c>
      <c r="D40" s="128" t="s">
        <v>58</v>
      </c>
      <c r="E40" s="129">
        <v>2.59</v>
      </c>
      <c r="F40" s="142"/>
      <c r="G40" s="130">
        <f>E40*F40</f>
        <v>0</v>
      </c>
      <c r="O40" s="100">
        <v>2</v>
      </c>
      <c r="AA40" s="86">
        <v>3</v>
      </c>
      <c r="AB40" s="86">
        <v>1</v>
      </c>
      <c r="AC40" s="86">
        <v>2660002</v>
      </c>
      <c r="AZ40" s="86">
        <v>1</v>
      </c>
      <c r="BA40" s="86">
        <f>IF(AZ40=1,G32,0)</f>
        <v>0</v>
      </c>
      <c r="BB40" s="86">
        <f>IF(AZ40=2,G32,0)</f>
        <v>0</v>
      </c>
      <c r="BC40" s="86">
        <f>IF(AZ40=3,G32,0)</f>
        <v>0</v>
      </c>
      <c r="BD40" s="86">
        <f>IF(AZ40=4,G32,0)</f>
        <v>0</v>
      </c>
      <c r="BE40" s="86">
        <f>IF(AZ40=5,G32,0)</f>
        <v>0</v>
      </c>
      <c r="CA40" s="106">
        <v>3</v>
      </c>
      <c r="CB40" s="106">
        <v>1</v>
      </c>
      <c r="CZ40" s="86">
        <v>1.0999999999999999E-2</v>
      </c>
    </row>
    <row r="41" spans="1:104" x14ac:dyDescent="0.2">
      <c r="A41" s="169"/>
      <c r="B41" s="131"/>
      <c r="C41" s="193" t="s">
        <v>111</v>
      </c>
      <c r="D41" s="194"/>
      <c r="E41" s="132">
        <v>2.59</v>
      </c>
      <c r="F41" s="156"/>
      <c r="G41" s="133"/>
      <c r="O41" s="100">
        <v>2</v>
      </c>
      <c r="AA41" s="86">
        <v>3</v>
      </c>
      <c r="AB41" s="86">
        <v>1</v>
      </c>
      <c r="AC41" s="86">
        <v>2660003</v>
      </c>
      <c r="AZ41" s="86">
        <v>1</v>
      </c>
      <c r="BA41" s="86">
        <f>IF(AZ41=1,G34,0)</f>
        <v>0</v>
      </c>
      <c r="BB41" s="86">
        <f>IF(AZ41=2,G34,0)</f>
        <v>0</v>
      </c>
      <c r="BC41" s="86">
        <f>IF(AZ41=3,G34,0)</f>
        <v>0</v>
      </c>
      <c r="BD41" s="86">
        <f>IF(AZ41=4,G34,0)</f>
        <v>0</v>
      </c>
      <c r="BE41" s="86">
        <f>IF(AZ41=5,G34,0)</f>
        <v>0</v>
      </c>
      <c r="CA41" s="106">
        <v>3</v>
      </c>
      <c r="CB41" s="106">
        <v>1</v>
      </c>
      <c r="CZ41" s="86">
        <v>1.4999999999999999E-2</v>
      </c>
    </row>
    <row r="42" spans="1:104" x14ac:dyDescent="0.2">
      <c r="A42" s="170">
        <v>27</v>
      </c>
      <c r="B42" s="138" t="s">
        <v>82</v>
      </c>
      <c r="C42" s="139" t="s">
        <v>84</v>
      </c>
      <c r="D42" s="128" t="s">
        <v>75</v>
      </c>
      <c r="E42" s="136">
        <v>9.25</v>
      </c>
      <c r="F42" s="157"/>
      <c r="G42" s="130">
        <f>E42*F42</f>
        <v>0</v>
      </c>
      <c r="O42" s="100"/>
      <c r="CA42" s="106"/>
      <c r="CB42" s="106"/>
    </row>
    <row r="43" spans="1:104" x14ac:dyDescent="0.2">
      <c r="A43" s="170">
        <v>28</v>
      </c>
      <c r="B43" s="138" t="s">
        <v>82</v>
      </c>
      <c r="C43" s="139" t="s">
        <v>85</v>
      </c>
      <c r="D43" s="128" t="s">
        <v>75</v>
      </c>
      <c r="E43" s="136">
        <v>111</v>
      </c>
      <c r="F43" s="157"/>
      <c r="G43" s="130">
        <f>E43*F43</f>
        <v>0</v>
      </c>
      <c r="O43" s="100"/>
      <c r="CA43" s="106"/>
      <c r="CB43" s="106"/>
    </row>
    <row r="44" spans="1:104" x14ac:dyDescent="0.2">
      <c r="A44" s="170">
        <v>29</v>
      </c>
      <c r="B44" s="126" t="s">
        <v>82</v>
      </c>
      <c r="C44" s="140" t="s">
        <v>86</v>
      </c>
      <c r="D44" s="159" t="s">
        <v>65</v>
      </c>
      <c r="E44" s="136">
        <v>555</v>
      </c>
      <c r="F44" s="157"/>
      <c r="G44" s="130">
        <f t="shared" ref="G44" si="11">E44*F44</f>
        <v>0</v>
      </c>
      <c r="M44" s="107"/>
      <c r="O44" s="100"/>
    </row>
    <row r="45" spans="1:104" x14ac:dyDescent="0.2">
      <c r="A45" s="168">
        <v>30</v>
      </c>
      <c r="B45" s="126" t="s">
        <v>82</v>
      </c>
      <c r="C45" s="127" t="s">
        <v>83</v>
      </c>
      <c r="D45" s="128" t="s">
        <v>65</v>
      </c>
      <c r="E45" s="129">
        <v>28</v>
      </c>
      <c r="F45" s="142"/>
      <c r="G45" s="130">
        <f>E45*F45</f>
        <v>0</v>
      </c>
      <c r="O45" s="100">
        <v>2</v>
      </c>
      <c r="AA45" s="86">
        <v>3</v>
      </c>
      <c r="AB45" s="86">
        <v>1</v>
      </c>
      <c r="AC45" s="86">
        <v>2660004</v>
      </c>
      <c r="AZ45" s="86">
        <v>1</v>
      </c>
      <c r="BA45" s="86" t="e">
        <f>IF(AZ45=1,#REF!,0)</f>
        <v>#REF!</v>
      </c>
      <c r="BB45" s="86">
        <f>IF(AZ45=2,#REF!,0)</f>
        <v>0</v>
      </c>
      <c r="BC45" s="86">
        <f>IF(AZ45=3,#REF!,0)</f>
        <v>0</v>
      </c>
      <c r="BD45" s="86">
        <f>IF(AZ45=4,#REF!,0)</f>
        <v>0</v>
      </c>
      <c r="BE45" s="86">
        <f>IF(AZ45=5,#REF!,0)</f>
        <v>0</v>
      </c>
      <c r="CA45" s="106">
        <v>3</v>
      </c>
      <c r="CB45" s="106">
        <v>1</v>
      </c>
      <c r="CZ45" s="86">
        <v>0.01</v>
      </c>
    </row>
    <row r="46" spans="1:104" x14ac:dyDescent="0.2">
      <c r="A46" s="111"/>
      <c r="B46" s="112" t="s">
        <v>56</v>
      </c>
      <c r="C46" s="113" t="str">
        <f>CONCATENATE(B15," ",A15)</f>
        <v xml:space="preserve"> STROMY</v>
      </c>
      <c r="D46" s="114"/>
      <c r="E46" s="115"/>
      <c r="F46" s="116"/>
      <c r="G46" s="117">
        <f>SUM(G15:G45)</f>
        <v>0</v>
      </c>
      <c r="O46" s="100">
        <v>2</v>
      </c>
      <c r="AA46" s="86">
        <v>3</v>
      </c>
      <c r="AB46" s="86">
        <v>1</v>
      </c>
      <c r="AC46" s="86">
        <v>2660005</v>
      </c>
      <c r="AZ46" s="86">
        <v>1</v>
      </c>
      <c r="BA46" s="86" t="e">
        <f>IF(AZ46=1,#REF!,0)</f>
        <v>#REF!</v>
      </c>
      <c r="BB46" s="86">
        <f>IF(AZ46=2,#REF!,0)</f>
        <v>0</v>
      </c>
      <c r="BC46" s="86">
        <f>IF(AZ46=3,#REF!,0)</f>
        <v>0</v>
      </c>
      <c r="BD46" s="86">
        <f>IF(AZ46=4,#REF!,0)</f>
        <v>0</v>
      </c>
      <c r="BE46" s="86">
        <f>IF(AZ46=5,#REF!,0)</f>
        <v>0</v>
      </c>
      <c r="CA46" s="106">
        <v>3</v>
      </c>
      <c r="CB46" s="106">
        <v>1</v>
      </c>
      <c r="CZ46" s="86">
        <v>0</v>
      </c>
    </row>
    <row r="47" spans="1:104" x14ac:dyDescent="0.2">
      <c r="A47" s="182" t="s">
        <v>100</v>
      </c>
      <c r="B47" s="183"/>
      <c r="C47" s="183"/>
      <c r="D47" s="183"/>
      <c r="E47" s="183"/>
      <c r="F47" s="183"/>
      <c r="G47" s="184"/>
      <c r="M47" s="107"/>
      <c r="O47" s="100"/>
    </row>
    <row r="48" spans="1:104" x14ac:dyDescent="0.2">
      <c r="A48" s="163">
        <v>31</v>
      </c>
      <c r="B48" s="101" t="s">
        <v>98</v>
      </c>
      <c r="C48" s="102" t="s">
        <v>99</v>
      </c>
      <c r="D48" s="103" t="s">
        <v>97</v>
      </c>
      <c r="E48" s="104">
        <v>20</v>
      </c>
      <c r="F48" s="104"/>
      <c r="G48" s="105">
        <f>E48*F48</f>
        <v>0</v>
      </c>
      <c r="M48" s="107"/>
      <c r="O48" s="100"/>
    </row>
    <row r="49" spans="1:104" x14ac:dyDescent="0.2">
      <c r="A49" s="111"/>
      <c r="B49" s="112" t="s">
        <v>56</v>
      </c>
      <c r="C49" s="113" t="str">
        <f>CONCATENATE(B47," ",A47)</f>
        <v xml:space="preserve"> STAVENIŠTNÍ PŘESUN HMOT</v>
      </c>
      <c r="D49" s="114"/>
      <c r="E49" s="115"/>
      <c r="F49" s="116"/>
      <c r="G49" s="117">
        <f>SUM(G47:G48)</f>
        <v>0</v>
      </c>
      <c r="M49" s="107"/>
      <c r="O49" s="100"/>
    </row>
    <row r="50" spans="1:104" x14ac:dyDescent="0.2">
      <c r="A50" s="182" t="s">
        <v>101</v>
      </c>
      <c r="B50" s="183"/>
      <c r="C50" s="183"/>
      <c r="D50" s="97"/>
      <c r="E50" s="98"/>
      <c r="F50" s="98"/>
      <c r="G50" s="99"/>
      <c r="M50" s="107"/>
      <c r="O50" s="100"/>
    </row>
    <row r="51" spans="1:104" ht="22.5" x14ac:dyDescent="0.2">
      <c r="A51" s="163">
        <v>32</v>
      </c>
      <c r="B51" s="101" t="s">
        <v>23</v>
      </c>
      <c r="C51" s="102" t="s">
        <v>96</v>
      </c>
      <c r="D51" s="103" t="s">
        <v>97</v>
      </c>
      <c r="E51" s="104">
        <v>0.03</v>
      </c>
      <c r="F51" s="104"/>
      <c r="G51" s="105">
        <f>E51*F51</f>
        <v>0</v>
      </c>
      <c r="M51" s="107"/>
      <c r="O51" s="100"/>
    </row>
    <row r="52" spans="1:104" x14ac:dyDescent="0.2">
      <c r="A52" s="111"/>
      <c r="B52" s="112" t="s">
        <v>56</v>
      </c>
      <c r="C52" s="113" t="str">
        <f>CONCATENATE(B50," ",A50)</f>
        <v xml:space="preserve"> PŘESUNY ZBYTKOVÉHO MATERIÁLU</v>
      </c>
      <c r="D52" s="114"/>
      <c r="E52" s="115"/>
      <c r="F52" s="116"/>
      <c r="G52" s="117">
        <f>SUM(G50:G51)</f>
        <v>0</v>
      </c>
      <c r="M52" s="107"/>
      <c r="O52" s="100"/>
    </row>
    <row r="53" spans="1:104" x14ac:dyDescent="0.2">
      <c r="A53" s="111"/>
      <c r="B53" s="112" t="s">
        <v>87</v>
      </c>
      <c r="C53" s="113"/>
      <c r="D53" s="114"/>
      <c r="E53" s="115"/>
      <c r="F53" s="116"/>
      <c r="G53" s="117">
        <f>SUM(G52,G49,G46,G14)</f>
        <v>0</v>
      </c>
      <c r="H53" s="144"/>
      <c r="I53" s="143"/>
      <c r="J53" s="143"/>
      <c r="K53" s="143"/>
      <c r="L53" s="143"/>
      <c r="O53" s="100">
        <v>4</v>
      </c>
      <c r="BA53" s="118" t="e">
        <f>SUM(#REF!)</f>
        <v>#REF!</v>
      </c>
      <c r="BB53" s="118" t="e">
        <f>SUM(#REF!)</f>
        <v>#REF!</v>
      </c>
      <c r="BC53" s="118" t="e">
        <f>SUM(#REF!)</f>
        <v>#REF!</v>
      </c>
      <c r="BD53" s="118" t="e">
        <f>SUM(#REF!)</f>
        <v>#REF!</v>
      </c>
      <c r="BE53" s="118" t="e">
        <f>SUM(#REF!)</f>
        <v>#REF!</v>
      </c>
    </row>
    <row r="54" spans="1:104" x14ac:dyDescent="0.2">
      <c r="A54" s="135"/>
      <c r="B54" s="135"/>
      <c r="C54" s="135"/>
      <c r="E54" s="86"/>
      <c r="H54" s="143"/>
      <c r="I54" s="143"/>
      <c r="J54" s="143"/>
      <c r="K54" s="143"/>
      <c r="L54" s="143"/>
      <c r="M54" s="107" t="s">
        <v>80</v>
      </c>
      <c r="O54" s="100"/>
    </row>
    <row r="55" spans="1:104" x14ac:dyDescent="0.2">
      <c r="A55" s="135"/>
      <c r="B55" s="135"/>
      <c r="C55" s="135"/>
      <c r="E55" s="86"/>
      <c r="H55" s="143"/>
      <c r="I55" s="143"/>
      <c r="J55" s="143"/>
      <c r="K55" s="143"/>
      <c r="L55" s="143"/>
      <c r="M55" s="107" t="s">
        <v>81</v>
      </c>
      <c r="O55" s="100"/>
    </row>
    <row r="56" spans="1:104" x14ac:dyDescent="0.2">
      <c r="A56" s="135"/>
      <c r="B56" s="135"/>
      <c r="C56" s="135"/>
      <c r="E56" s="86"/>
      <c r="O56" s="100">
        <v>2</v>
      </c>
      <c r="AA56" s="86">
        <v>7</v>
      </c>
      <c r="AB56" s="86">
        <v>1002</v>
      </c>
      <c r="AC56" s="86">
        <v>5</v>
      </c>
      <c r="AZ56" s="86">
        <v>2</v>
      </c>
      <c r="BA56" s="86">
        <f>IF(AZ56=1,#REF!,0)</f>
        <v>0</v>
      </c>
      <c r="BB56" s="86" t="e">
        <f>IF(AZ56=2,#REF!,0)</f>
        <v>#REF!</v>
      </c>
      <c r="BC56" s="86">
        <f>IF(AZ56=3,#REF!,0)</f>
        <v>0</v>
      </c>
      <c r="BD56" s="86">
        <f>IF(AZ56=4,#REF!,0)</f>
        <v>0</v>
      </c>
      <c r="BE56" s="86">
        <f>IF(AZ56=5,#REF!,0)</f>
        <v>0</v>
      </c>
      <c r="CA56" s="106">
        <v>7</v>
      </c>
      <c r="CB56" s="106">
        <v>1002</v>
      </c>
      <c r="CZ56" s="86">
        <v>0</v>
      </c>
    </row>
    <row r="57" spans="1:104" x14ac:dyDescent="0.2">
      <c r="A57" s="135"/>
      <c r="B57" s="135"/>
      <c r="C57" s="135"/>
      <c r="E57" s="86"/>
      <c r="O57" s="100">
        <v>4</v>
      </c>
      <c r="BA57" s="118">
        <f>SUM(BA54:BA56)</f>
        <v>0</v>
      </c>
      <c r="BB57" s="118" t="e">
        <f>SUM(BB54:BB56)</f>
        <v>#REF!</v>
      </c>
      <c r="BC57" s="118">
        <f>SUM(BC54:BC56)</f>
        <v>0</v>
      </c>
      <c r="BD57" s="118">
        <f>SUM(BD54:BD56)</f>
        <v>0</v>
      </c>
      <c r="BE57" s="118">
        <f>SUM(BE54:BE56)</f>
        <v>0</v>
      </c>
    </row>
    <row r="58" spans="1:104" x14ac:dyDescent="0.2">
      <c r="A58" s="135"/>
      <c r="B58" s="135"/>
      <c r="C58" s="135"/>
      <c r="E58" s="86"/>
      <c r="O58" s="100">
        <v>1</v>
      </c>
    </row>
    <row r="59" spans="1:104" x14ac:dyDescent="0.2">
      <c r="A59" s="135"/>
      <c r="B59" s="135"/>
      <c r="C59" s="135"/>
      <c r="E59" s="86"/>
      <c r="O59" s="100">
        <v>2</v>
      </c>
      <c r="AA59" s="86">
        <v>11</v>
      </c>
      <c r="AB59" s="86">
        <v>3</v>
      </c>
      <c r="AC59" s="86">
        <v>118</v>
      </c>
      <c r="AZ59" s="86">
        <v>2</v>
      </c>
      <c r="BA59" s="86">
        <f>IF(AZ59=1,#REF!,0)</f>
        <v>0</v>
      </c>
      <c r="BB59" s="86" t="e">
        <f>IF(AZ59=2,#REF!,0)</f>
        <v>#REF!</v>
      </c>
      <c r="BC59" s="86">
        <f>IF(AZ59=3,#REF!,0)</f>
        <v>0</v>
      </c>
      <c r="BD59" s="86">
        <f>IF(AZ59=4,#REF!,0)</f>
        <v>0</v>
      </c>
      <c r="BE59" s="86">
        <f>IF(AZ59=5,#REF!,0)</f>
        <v>0</v>
      </c>
      <c r="CA59" s="106">
        <v>11</v>
      </c>
      <c r="CB59" s="106">
        <v>3</v>
      </c>
      <c r="CZ59" s="86">
        <v>0.12</v>
      </c>
    </row>
    <row r="60" spans="1:104" x14ac:dyDescent="0.2">
      <c r="E60" s="86"/>
      <c r="O60" s="100">
        <v>2</v>
      </c>
      <c r="AA60" s="86">
        <v>11</v>
      </c>
      <c r="AB60" s="86">
        <v>3</v>
      </c>
      <c r="AC60" s="86">
        <v>119</v>
      </c>
      <c r="AZ60" s="86">
        <v>2</v>
      </c>
      <c r="BA60" s="86">
        <f>IF(AZ60=1,#REF!,0)</f>
        <v>0</v>
      </c>
      <c r="BB60" s="86" t="e">
        <f>IF(AZ60=2,#REF!,0)</f>
        <v>#REF!</v>
      </c>
      <c r="BC60" s="86">
        <f>IF(AZ60=3,#REF!,0)</f>
        <v>0</v>
      </c>
      <c r="BD60" s="86">
        <f>IF(AZ60=4,#REF!,0)</f>
        <v>0</v>
      </c>
      <c r="BE60" s="86">
        <f>IF(AZ60=5,#REF!,0)</f>
        <v>0</v>
      </c>
      <c r="CA60" s="106">
        <v>11</v>
      </c>
      <c r="CB60" s="106">
        <v>3</v>
      </c>
      <c r="CZ60" s="86">
        <v>0</v>
      </c>
    </row>
    <row r="61" spans="1:104" x14ac:dyDescent="0.2">
      <c r="E61" s="86"/>
      <c r="O61" s="100">
        <v>2</v>
      </c>
      <c r="AA61" s="86">
        <v>11</v>
      </c>
      <c r="AB61" s="86">
        <v>3</v>
      </c>
      <c r="AC61" s="86">
        <v>120</v>
      </c>
      <c r="AZ61" s="86">
        <v>2</v>
      </c>
      <c r="BA61" s="86">
        <f>IF(AZ61=1,#REF!,0)</f>
        <v>0</v>
      </c>
      <c r="BB61" s="86" t="e">
        <f>IF(AZ61=2,#REF!,0)</f>
        <v>#REF!</v>
      </c>
      <c r="BC61" s="86">
        <f>IF(AZ61=3,#REF!,0)</f>
        <v>0</v>
      </c>
      <c r="BD61" s="86">
        <f>IF(AZ61=4,#REF!,0)</f>
        <v>0</v>
      </c>
      <c r="BE61" s="86">
        <f>IF(AZ61=5,#REF!,0)</f>
        <v>0</v>
      </c>
      <c r="CA61" s="106">
        <v>11</v>
      </c>
      <c r="CB61" s="106">
        <v>3</v>
      </c>
      <c r="CZ61" s="86">
        <v>0</v>
      </c>
    </row>
    <row r="62" spans="1:104" x14ac:dyDescent="0.2">
      <c r="E62" s="86"/>
      <c r="O62" s="100">
        <v>2</v>
      </c>
      <c r="AA62" s="86">
        <v>11</v>
      </c>
      <c r="AB62" s="86">
        <v>3</v>
      </c>
      <c r="AC62" s="86">
        <v>114</v>
      </c>
      <c r="AZ62" s="86">
        <v>2</v>
      </c>
      <c r="BA62" s="86">
        <f>IF(AZ62=1,#REF!,0)</f>
        <v>0</v>
      </c>
      <c r="BB62" s="86" t="e">
        <f>IF(AZ62=2,#REF!,0)</f>
        <v>#REF!</v>
      </c>
      <c r="BC62" s="86">
        <f>IF(AZ62=3,#REF!,0)</f>
        <v>0</v>
      </c>
      <c r="BD62" s="86">
        <f>IF(AZ62=4,#REF!,0)</f>
        <v>0</v>
      </c>
      <c r="BE62" s="86">
        <f>IF(AZ62=5,#REF!,0)</f>
        <v>0</v>
      </c>
      <c r="CA62" s="106">
        <v>11</v>
      </c>
      <c r="CB62" s="106">
        <v>3</v>
      </c>
      <c r="CZ62" s="86">
        <v>0.41099999999999998</v>
      </c>
    </row>
    <row r="63" spans="1:104" x14ac:dyDescent="0.2">
      <c r="E63" s="86"/>
      <c r="O63" s="100">
        <v>2</v>
      </c>
      <c r="AA63" s="86">
        <v>11</v>
      </c>
      <c r="AB63" s="86">
        <v>3</v>
      </c>
      <c r="AC63" s="86">
        <v>121</v>
      </c>
      <c r="AZ63" s="86">
        <v>2</v>
      </c>
      <c r="BA63" s="86">
        <f>IF(AZ63=1,#REF!,0)</f>
        <v>0</v>
      </c>
      <c r="BB63" s="86" t="e">
        <f>IF(AZ63=2,#REF!,0)</f>
        <v>#REF!</v>
      </c>
      <c r="BC63" s="86">
        <f>IF(AZ63=3,#REF!,0)</f>
        <v>0</v>
      </c>
      <c r="BD63" s="86">
        <f>IF(AZ63=4,#REF!,0)</f>
        <v>0</v>
      </c>
      <c r="BE63" s="86">
        <f>IF(AZ63=5,#REF!,0)</f>
        <v>0</v>
      </c>
      <c r="CA63" s="106">
        <v>11</v>
      </c>
      <c r="CB63" s="106">
        <v>3</v>
      </c>
      <c r="CZ63" s="86">
        <v>0</v>
      </c>
    </row>
    <row r="64" spans="1:104" x14ac:dyDescent="0.2">
      <c r="E64" s="86"/>
      <c r="O64" s="100">
        <v>2</v>
      </c>
      <c r="AA64" s="86">
        <v>11</v>
      </c>
      <c r="AB64" s="86">
        <v>3</v>
      </c>
      <c r="AC64" s="86">
        <v>122</v>
      </c>
      <c r="AZ64" s="86">
        <v>2</v>
      </c>
      <c r="BA64" s="86">
        <f>IF(AZ64=1,#REF!,0)</f>
        <v>0</v>
      </c>
      <c r="BB64" s="86" t="e">
        <f>IF(AZ64=2,#REF!,0)</f>
        <v>#REF!</v>
      </c>
      <c r="BC64" s="86">
        <f>IF(AZ64=3,#REF!,0)</f>
        <v>0</v>
      </c>
      <c r="BD64" s="86">
        <f>IF(AZ64=4,#REF!,0)</f>
        <v>0</v>
      </c>
      <c r="BE64" s="86">
        <f>IF(AZ64=5,#REF!,0)</f>
        <v>0</v>
      </c>
      <c r="CA64" s="106">
        <v>11</v>
      </c>
      <c r="CB64" s="106">
        <v>3</v>
      </c>
      <c r="CZ64" s="86">
        <v>0</v>
      </c>
    </row>
    <row r="65" spans="5:104" x14ac:dyDescent="0.2">
      <c r="E65" s="86"/>
      <c r="O65" s="100">
        <v>2</v>
      </c>
      <c r="AA65" s="86">
        <v>11</v>
      </c>
      <c r="AB65" s="86">
        <v>3</v>
      </c>
      <c r="AC65" s="86">
        <v>123</v>
      </c>
      <c r="AZ65" s="86">
        <v>2</v>
      </c>
      <c r="BA65" s="86">
        <f>IF(AZ65=1,#REF!,0)</f>
        <v>0</v>
      </c>
      <c r="BB65" s="86" t="e">
        <f>IF(AZ65=2,#REF!,0)</f>
        <v>#REF!</v>
      </c>
      <c r="BC65" s="86">
        <f>IF(AZ65=3,#REF!,0)</f>
        <v>0</v>
      </c>
      <c r="BD65" s="86">
        <f>IF(AZ65=4,#REF!,0)</f>
        <v>0</v>
      </c>
      <c r="BE65" s="86">
        <f>IF(AZ65=5,#REF!,0)</f>
        <v>0</v>
      </c>
      <c r="CA65" s="106">
        <v>11</v>
      </c>
      <c r="CB65" s="106">
        <v>3</v>
      </c>
      <c r="CZ65" s="86">
        <v>0</v>
      </c>
    </row>
    <row r="66" spans="5:104" x14ac:dyDescent="0.2">
      <c r="E66" s="86"/>
      <c r="O66" s="100">
        <v>2</v>
      </c>
      <c r="AA66" s="86">
        <v>11</v>
      </c>
      <c r="AB66" s="86">
        <v>3</v>
      </c>
      <c r="AC66" s="86">
        <v>124</v>
      </c>
      <c r="AZ66" s="86">
        <v>2</v>
      </c>
      <c r="BA66" s="86">
        <f>IF(AZ66=1,#REF!,0)</f>
        <v>0</v>
      </c>
      <c r="BB66" s="86" t="e">
        <f>IF(AZ66=2,#REF!,0)</f>
        <v>#REF!</v>
      </c>
      <c r="BC66" s="86">
        <f>IF(AZ66=3,#REF!,0)</f>
        <v>0</v>
      </c>
      <c r="BD66" s="86">
        <f>IF(AZ66=4,#REF!,0)</f>
        <v>0</v>
      </c>
      <c r="BE66" s="86">
        <f>IF(AZ66=5,#REF!,0)</f>
        <v>0</v>
      </c>
      <c r="CA66" s="106">
        <v>11</v>
      </c>
      <c r="CB66" s="106">
        <v>3</v>
      </c>
      <c r="CZ66" s="86">
        <v>0</v>
      </c>
    </row>
    <row r="67" spans="5:104" x14ac:dyDescent="0.2">
      <c r="E67" s="86"/>
      <c r="O67" s="100">
        <v>2</v>
      </c>
      <c r="AA67" s="86">
        <v>11</v>
      </c>
      <c r="AB67" s="86">
        <v>3</v>
      </c>
      <c r="AC67" s="86">
        <v>115</v>
      </c>
      <c r="AZ67" s="86">
        <v>2</v>
      </c>
      <c r="BA67" s="86">
        <f>IF(AZ67=1,#REF!,0)</f>
        <v>0</v>
      </c>
      <c r="BB67" s="86" t="e">
        <f>IF(AZ67=2,#REF!,0)</f>
        <v>#REF!</v>
      </c>
      <c r="BC67" s="86">
        <f>IF(AZ67=3,#REF!,0)</f>
        <v>0</v>
      </c>
      <c r="BD67" s="86">
        <f>IF(AZ67=4,#REF!,0)</f>
        <v>0</v>
      </c>
      <c r="BE67" s="86">
        <f>IF(AZ67=5,#REF!,0)</f>
        <v>0</v>
      </c>
      <c r="CA67" s="106">
        <v>11</v>
      </c>
      <c r="CB67" s="106">
        <v>3</v>
      </c>
      <c r="CZ67" s="86">
        <v>0</v>
      </c>
    </row>
    <row r="68" spans="5:104" x14ac:dyDescent="0.2">
      <c r="E68" s="86"/>
      <c r="O68" s="100">
        <v>2</v>
      </c>
      <c r="AA68" s="86">
        <v>7</v>
      </c>
      <c r="AB68" s="86">
        <v>1002</v>
      </c>
      <c r="AC68" s="86">
        <v>5</v>
      </c>
      <c r="AZ68" s="86">
        <v>2</v>
      </c>
      <c r="BA68" s="86">
        <f>IF(AZ68=1,#REF!,0)</f>
        <v>0</v>
      </c>
      <c r="BB68" s="86" t="e">
        <f>IF(AZ68=2,#REF!,0)</f>
        <v>#REF!</v>
      </c>
      <c r="BC68" s="86">
        <f>IF(AZ68=3,#REF!,0)</f>
        <v>0</v>
      </c>
      <c r="BD68" s="86">
        <f>IF(AZ68=4,#REF!,0)</f>
        <v>0</v>
      </c>
      <c r="BE68" s="86">
        <f>IF(AZ68=5,#REF!,0)</f>
        <v>0</v>
      </c>
      <c r="CA68" s="106">
        <v>7</v>
      </c>
      <c r="CB68" s="106">
        <v>1002</v>
      </c>
      <c r="CZ68" s="86">
        <v>0</v>
      </c>
    </row>
    <row r="69" spans="5:104" x14ac:dyDescent="0.2">
      <c r="E69" s="86"/>
      <c r="O69" s="100">
        <v>4</v>
      </c>
      <c r="BA69" s="118">
        <f>SUM(BA58:BA68)</f>
        <v>0</v>
      </c>
      <c r="BB69" s="118" t="e">
        <f>SUM(BB58:BB68)</f>
        <v>#REF!</v>
      </c>
      <c r="BC69" s="118">
        <f>SUM(BC58:BC68)</f>
        <v>0</v>
      </c>
      <c r="BD69" s="118">
        <f>SUM(BD58:BD68)</f>
        <v>0</v>
      </c>
      <c r="BE69" s="118">
        <f>SUM(BE58:BE68)</f>
        <v>0</v>
      </c>
    </row>
    <row r="70" spans="5:104" x14ac:dyDescent="0.2">
      <c r="E70" s="86"/>
      <c r="O70" s="100">
        <v>1</v>
      </c>
    </row>
    <row r="71" spans="5:104" x14ac:dyDescent="0.2">
      <c r="E71" s="86"/>
      <c r="O71" s="100">
        <v>2</v>
      </c>
      <c r="AA71" s="86">
        <v>12</v>
      </c>
      <c r="AB71" s="86">
        <v>0</v>
      </c>
      <c r="AC71" s="86">
        <v>113</v>
      </c>
      <c r="AZ71" s="86">
        <v>1</v>
      </c>
      <c r="BA71" s="86" t="e">
        <f>IF(AZ71=1,#REF!,0)</f>
        <v>#REF!</v>
      </c>
      <c r="BB71" s="86">
        <f>IF(AZ71=2,#REF!,0)</f>
        <v>0</v>
      </c>
      <c r="BC71" s="86">
        <f>IF(AZ71=3,#REF!,0)</f>
        <v>0</v>
      </c>
      <c r="BD71" s="86">
        <f>IF(AZ71=4,#REF!,0)</f>
        <v>0</v>
      </c>
      <c r="BE71" s="86">
        <f>IF(AZ71=5,#REF!,0)</f>
        <v>0</v>
      </c>
      <c r="CA71" s="106">
        <v>12</v>
      </c>
      <c r="CB71" s="106">
        <v>0</v>
      </c>
      <c r="CZ71" s="86">
        <v>0</v>
      </c>
    </row>
    <row r="72" spans="5:104" x14ac:dyDescent="0.2">
      <c r="E72" s="86"/>
      <c r="O72" s="100">
        <v>4</v>
      </c>
      <c r="BA72" s="118" t="e">
        <f>SUM(BA70:BA71)</f>
        <v>#REF!</v>
      </c>
      <c r="BB72" s="118">
        <f>SUM(BB70:BB71)</f>
        <v>0</v>
      </c>
      <c r="BC72" s="118">
        <f>SUM(BC70:BC71)</f>
        <v>0</v>
      </c>
      <c r="BD72" s="118">
        <f>SUM(BD70:BD71)</f>
        <v>0</v>
      </c>
      <c r="BE72" s="118">
        <f>SUM(BE70:BE71)</f>
        <v>0</v>
      </c>
    </row>
    <row r="73" spans="5:104" x14ac:dyDescent="0.2">
      <c r="E73" s="86"/>
    </row>
    <row r="74" spans="5:104" x14ac:dyDescent="0.2">
      <c r="E74" s="86"/>
    </row>
    <row r="75" spans="5:104" x14ac:dyDescent="0.2">
      <c r="E75" s="86"/>
    </row>
    <row r="76" spans="5:104" x14ac:dyDescent="0.2">
      <c r="E76" s="86"/>
    </row>
    <row r="77" spans="5:104" x14ac:dyDescent="0.2">
      <c r="E77" s="86"/>
    </row>
    <row r="78" spans="5:104" x14ac:dyDescent="0.2">
      <c r="E78" s="86"/>
    </row>
    <row r="79" spans="5:104" x14ac:dyDescent="0.2">
      <c r="E79" s="86"/>
    </row>
    <row r="80" spans="5:104" x14ac:dyDescent="0.2">
      <c r="E80" s="86"/>
    </row>
    <row r="81" spans="5:5" x14ac:dyDescent="0.2">
      <c r="E81" s="86"/>
    </row>
    <row r="82" spans="5:5" x14ac:dyDescent="0.2">
      <c r="E82" s="86"/>
    </row>
    <row r="83" spans="5:5" x14ac:dyDescent="0.2">
      <c r="E83" s="86"/>
    </row>
    <row r="84" spans="5:5" x14ac:dyDescent="0.2">
      <c r="E84" s="86"/>
    </row>
    <row r="85" spans="5:5" x14ac:dyDescent="0.2">
      <c r="E85" s="86"/>
    </row>
    <row r="86" spans="5:5" x14ac:dyDescent="0.2">
      <c r="E86" s="86"/>
    </row>
    <row r="87" spans="5:5" x14ac:dyDescent="0.2">
      <c r="E87" s="86"/>
    </row>
    <row r="88" spans="5:5" x14ac:dyDescent="0.2">
      <c r="E88" s="86"/>
    </row>
    <row r="89" spans="5:5" x14ac:dyDescent="0.2">
      <c r="E89" s="86"/>
    </row>
    <row r="90" spans="5:5" x14ac:dyDescent="0.2">
      <c r="E90" s="86"/>
    </row>
    <row r="91" spans="5:5" x14ac:dyDescent="0.2">
      <c r="E91" s="86"/>
    </row>
    <row r="92" spans="5:5" x14ac:dyDescent="0.2">
      <c r="E92" s="86"/>
    </row>
    <row r="93" spans="5:5" x14ac:dyDescent="0.2">
      <c r="E93" s="86"/>
    </row>
    <row r="94" spans="5:5" x14ac:dyDescent="0.2">
      <c r="E94" s="86"/>
    </row>
    <row r="95" spans="5:5" x14ac:dyDescent="0.2">
      <c r="E95" s="86"/>
    </row>
    <row r="96" spans="5:5" x14ac:dyDescent="0.2">
      <c r="E96" s="86"/>
    </row>
    <row r="97" spans="1:7" x14ac:dyDescent="0.2">
      <c r="E97" s="86"/>
    </row>
    <row r="98" spans="1:7" x14ac:dyDescent="0.2">
      <c r="E98" s="86"/>
    </row>
    <row r="99" spans="1:7" x14ac:dyDescent="0.2">
      <c r="E99" s="86"/>
    </row>
    <row r="100" spans="1:7" x14ac:dyDescent="0.2">
      <c r="E100" s="86"/>
    </row>
    <row r="101" spans="1:7" x14ac:dyDescent="0.2">
      <c r="E101" s="86"/>
    </row>
    <row r="102" spans="1:7" x14ac:dyDescent="0.2">
      <c r="E102" s="86"/>
    </row>
    <row r="103" spans="1:7" x14ac:dyDescent="0.2">
      <c r="E103" s="86"/>
    </row>
    <row r="104" spans="1:7" x14ac:dyDescent="0.2">
      <c r="E104" s="86"/>
    </row>
    <row r="105" spans="1:7" x14ac:dyDescent="0.2">
      <c r="E105" s="86"/>
    </row>
    <row r="106" spans="1:7" x14ac:dyDescent="0.2">
      <c r="E106" s="86"/>
    </row>
    <row r="107" spans="1:7" x14ac:dyDescent="0.2">
      <c r="E107" s="86"/>
    </row>
    <row r="108" spans="1:7" x14ac:dyDescent="0.2">
      <c r="E108" s="86"/>
    </row>
    <row r="109" spans="1:7" x14ac:dyDescent="0.2">
      <c r="E109" s="86"/>
    </row>
    <row r="110" spans="1:7" x14ac:dyDescent="0.2">
      <c r="E110" s="86"/>
    </row>
    <row r="111" spans="1:7" x14ac:dyDescent="0.2">
      <c r="A111" s="119"/>
      <c r="B111" s="119"/>
    </row>
    <row r="112" spans="1:7" x14ac:dyDescent="0.2">
      <c r="C112" s="121"/>
      <c r="D112" s="121"/>
      <c r="E112" s="122"/>
      <c r="F112" s="121"/>
      <c r="G112" s="123"/>
    </row>
    <row r="113" spans="1:2" x14ac:dyDescent="0.2">
      <c r="A113" s="119"/>
      <c r="B113" s="119"/>
    </row>
  </sheetData>
  <sheetProtection algorithmName="SHA-512" hashValue="lxyZHIHZHKxPR/3fC1dCp+ObsnxCDfpMLIHFNqnM9TbGL303dmy5itXyUBZR/5U3daZy7lYr/lqd9KGaXbFbdA==" saltValue="kJMrUwMVVrTImJANAgouPw==" spinCount="100000" sheet="1" objects="1" scenarios="1"/>
  <protectedRanges>
    <protectedRange sqref="F5:F1048576 F1:F4" name="Oblast1"/>
  </protectedRanges>
  <mergeCells count="14">
    <mergeCell ref="A47:G47"/>
    <mergeCell ref="A50:C50"/>
    <mergeCell ref="A1:G1"/>
    <mergeCell ref="A3:B3"/>
    <mergeCell ref="A4:B4"/>
    <mergeCell ref="E4:G4"/>
    <mergeCell ref="C41:D41"/>
    <mergeCell ref="C22:D22"/>
    <mergeCell ref="C25:D25"/>
    <mergeCell ref="C27:D27"/>
    <mergeCell ref="C29:D29"/>
    <mergeCell ref="A6:C6"/>
    <mergeCell ref="A15:C15"/>
    <mergeCell ref="C31:D31"/>
  </mergeCells>
  <printOptions gridLinesSet="0"/>
  <pageMargins left="0.59055118110236227" right="0.39370078740157483" top="0.59055118110236227" bottom="0.98425196850393704" header="0.19685039370078741" footer="0.51181102362204722"/>
  <pageSetup paperSize="9" scale="97" fitToHeight="0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27</vt:i4>
      </vt:variant>
    </vt:vector>
  </HeadingPairs>
  <TitlesOfParts>
    <vt:vector size="29" baseType="lpstr">
      <vt:lpstr>Krycí list</vt:lpstr>
      <vt:lpstr>Položky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Položky!Názvy_tisku</vt:lpstr>
      <vt:lpstr>Objednatel</vt:lpstr>
      <vt:lpstr>'Krycí list'!Oblast_tisku</vt:lpstr>
      <vt:lpstr>Položky!Oblast_tisku</vt:lpstr>
      <vt:lpstr>PocetMJ</vt:lpstr>
      <vt:lpstr>Poznamka</vt:lpstr>
      <vt:lpstr>Projektant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pc6</cp:lastModifiedBy>
  <cp:lastPrinted>2022-12-14T11:33:46Z</cp:lastPrinted>
  <dcterms:created xsi:type="dcterms:W3CDTF">2022-02-27T08:05:59Z</dcterms:created>
  <dcterms:modified xsi:type="dcterms:W3CDTF">2022-12-14T12:44:12Z</dcterms:modified>
</cp:coreProperties>
</file>